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 2013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<sst xmlns="http://schemas.openxmlformats.org/spreadsheetml/2006/main" count="729" uniqueCount="155">
  <si>
    <t>MARS</t>
  </si>
  <si>
    <t>AVRIL</t>
  </si>
  <si>
    <t>MAI</t>
  </si>
  <si>
    <t>JUIN</t>
  </si>
  <si>
    <t>AOUT</t>
  </si>
  <si>
    <t>TOTAL</t>
  </si>
  <si>
    <t>JAN.</t>
  </si>
  <si>
    <t>FEV.</t>
  </si>
  <si>
    <t>JUIL.</t>
  </si>
  <si>
    <t>SEPT.</t>
  </si>
  <si>
    <t>OCT.</t>
  </si>
  <si>
    <t>NOV.</t>
  </si>
  <si>
    <t>DEC.</t>
  </si>
  <si>
    <t>Mes kilomètres en 2012,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</si>
  <si>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2012 à toutes et tous.</t>
  </si>
  <si>
    <t>Jean-Michel</t>
  </si>
  <si>
    <t>WUIDAR</t>
  </si>
  <si>
    <t>Jean-François</t>
  </si>
  <si>
    <t>GERARD</t>
  </si>
  <si>
    <t xml:space="preserve">PAUL </t>
  </si>
  <si>
    <t>Claude</t>
  </si>
  <si>
    <t>Bernard</t>
  </si>
  <si>
    <t>ROSIERE</t>
  </si>
  <si>
    <t>Dany</t>
  </si>
  <si>
    <t>GODFRIND</t>
  </si>
  <si>
    <t>René</t>
  </si>
  <si>
    <t>ARCHAMBEAU</t>
  </si>
  <si>
    <t>Pascal</t>
  </si>
  <si>
    <t>Pierre</t>
  </si>
  <si>
    <t xml:space="preserve">DUTERME </t>
  </si>
  <si>
    <t>Cyrille</t>
  </si>
  <si>
    <t>GREGOIRE</t>
  </si>
  <si>
    <t>MOYE</t>
  </si>
  <si>
    <t>CLAUSSE</t>
  </si>
  <si>
    <t>CAMBRAI</t>
  </si>
  <si>
    <t>José</t>
  </si>
  <si>
    <t>SELLEKAERTS</t>
  </si>
  <si>
    <t>Chantal</t>
  </si>
  <si>
    <t>RONVAUX</t>
  </si>
  <si>
    <t>Marc</t>
  </si>
  <si>
    <t>&lt; 1500</t>
  </si>
  <si>
    <t>&lt; 1000</t>
  </si>
  <si>
    <t>Mes kilomètres en 2013,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</si>
  <si>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2013 à toutes et tous.</t>
  </si>
  <si>
    <t xml:space="preserve">René </t>
  </si>
  <si>
    <t>PAUL</t>
  </si>
  <si>
    <t xml:space="preserve">DAMBLON </t>
  </si>
  <si>
    <t>Julien</t>
  </si>
  <si>
    <t>WILLIEME</t>
  </si>
  <si>
    <t>GUEIBE</t>
  </si>
  <si>
    <t>Guy</t>
  </si>
  <si>
    <t>LEYDER</t>
  </si>
  <si>
    <t>VANDEWALLE</t>
  </si>
  <si>
    <t>Jean-Luc</t>
  </si>
  <si>
    <t>DUTERME</t>
  </si>
  <si>
    <t>Eric</t>
  </si>
  <si>
    <t>Justin</t>
  </si>
  <si>
    <t>FOSSEPREZ</t>
  </si>
  <si>
    <t>Thierry</t>
  </si>
  <si>
    <t>Ce classement des kilométrages réalisés par nos membres est tout à fait informel, il ne donne lieu à aucun classement officiel ni à aucune récompense… Ne sont pris en compte que les membres qui le souhaitent… Bonne saison 2014 à toutes et tous.</t>
  </si>
  <si>
    <t>POOS</t>
  </si>
  <si>
    <t>Martial</t>
  </si>
  <si>
    <t>Mes kilomètres en 2014, mois par mois…</t>
  </si>
  <si>
    <t>LUKOWIAK</t>
  </si>
  <si>
    <t>Jerôme</t>
  </si>
  <si>
    <t>DEMOULIN</t>
  </si>
  <si>
    <t>Simon</t>
  </si>
  <si>
    <t>GASCARD</t>
  </si>
  <si>
    <t>Michel</t>
  </si>
  <si>
    <t>APRILE</t>
  </si>
  <si>
    <t>Ce classement des kilométrages réalisés par nos membres est tout à fait informel, il ne donne lieu à aucun classement officiel ni à aucune récompense… Ne sont pris en compte que les membres qui le souhaitent… Bonne saison 2015 à toutes et tous.</t>
  </si>
  <si>
    <t>Mes kilomètres en 2015, mois par mois…</t>
  </si>
  <si>
    <t>MASSUT</t>
  </si>
  <si>
    <t>Françoise</t>
  </si>
  <si>
    <t>Mes kilomètres en 2016,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</si>
  <si>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2016 à toutes et tous.</t>
  </si>
  <si>
    <t>Jean-Frederic</t>
  </si>
  <si>
    <t>FLASSE</t>
  </si>
  <si>
    <t>Jacques</t>
  </si>
  <si>
    <t>LECLERC</t>
  </si>
  <si>
    <t>Florence</t>
  </si>
  <si>
    <t>DUFOUR</t>
  </si>
  <si>
    <t>Yannik</t>
  </si>
  <si>
    <t>VIEUXTEMPS</t>
  </si>
  <si>
    <t>Eddy</t>
  </si>
  <si>
    <t>GRANSARD</t>
  </si>
  <si>
    <t>OLAGNY</t>
  </si>
  <si>
    <t>NEUTELINGS</t>
  </si>
  <si>
    <t>Vincent</t>
  </si>
  <si>
    <t>MARCHAND</t>
  </si>
  <si>
    <t>Jean-Marie</t>
  </si>
  <si>
    <t>Mes kilomètres en 2017, mois par mois…</t>
  </si>
  <si>
    <t>Ce classement des kilométrages réalisés par nos membres est tout à fait informel, il ne donne lieu à aucun classement officiel ni à aucune récompense… Ne sont pris en compte que les membres qui le souhaitent… Bonne saison 2017 à toutes et tous.</t>
  </si>
  <si>
    <t>THILLEN</t>
  </si>
  <si>
    <t>Alain</t>
  </si>
  <si>
    <t>GRANDJEAN</t>
  </si>
  <si>
    <t>Nicolas</t>
  </si>
  <si>
    <t>MATHIEU</t>
  </si>
  <si>
    <t>Corinne</t>
  </si>
  <si>
    <t>DZIECHCIAREK</t>
  </si>
  <si>
    <t>BODET</t>
  </si>
  <si>
    <t xml:space="preserve">Martial </t>
  </si>
  <si>
    <t>LEFEVRE</t>
  </si>
  <si>
    <t>Philippe</t>
  </si>
  <si>
    <t>Monique</t>
  </si>
  <si>
    <t>NAHON</t>
  </si>
  <si>
    <t>Jean-Claude</t>
  </si>
  <si>
    <t>Mes kilomètres en 2018, mois par mois…</t>
  </si>
  <si>
    <t xml:space="preserve">LAMOLINE </t>
  </si>
  <si>
    <t>Benoît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</si>
  <si>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2018 à toutes et tous.</t>
  </si>
  <si>
    <t>DOUTRELOUX</t>
  </si>
  <si>
    <t>Stephane</t>
  </si>
  <si>
    <t>BASTIN</t>
  </si>
  <si>
    <t>MICHEL</t>
  </si>
  <si>
    <t>Mes kilomètres en 2019,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</si>
  <si>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2019 à toutes et tous.</t>
  </si>
  <si>
    <t>VANDENBOGAERDE</t>
  </si>
  <si>
    <t>Jean Louis</t>
  </si>
  <si>
    <t>PIERRET</t>
  </si>
  <si>
    <t>François</t>
  </si>
  <si>
    <t>Mes kilomètres en 2020,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</si>
  <si>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2020 à toutes et tous.</t>
  </si>
  <si>
    <t>MOYENNE</t>
  </si>
  <si>
    <t>HOSSAY</t>
  </si>
  <si>
    <t>FABRY</t>
  </si>
  <si>
    <t>Louis</t>
  </si>
  <si>
    <t>Maxime</t>
  </si>
  <si>
    <t xml:space="preserve">&lt; 2 000 </t>
  </si>
  <si>
    <t>CELMS</t>
  </si>
  <si>
    <t>Harold</t>
  </si>
  <si>
    <t xml:space="preserve">GODFRIN </t>
  </si>
  <si>
    <t>NICOLAY</t>
  </si>
  <si>
    <t>Mes kilomètres en 2021,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</si>
  <si>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2021 à toutes et tous.</t>
  </si>
  <si>
    <t>Christophe</t>
  </si>
  <si>
    <t>GUEBS</t>
  </si>
  <si>
    <t>DIEZ</t>
  </si>
  <si>
    <t>Jean-Louis</t>
  </si>
  <si>
    <t>Mes kilomètres en 2022,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</si>
  <si>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2022 à toutes et tous.</t>
  </si>
  <si>
    <t>EMOND</t>
  </si>
  <si>
    <t>Catherine</t>
  </si>
  <si>
    <t>SURAHY</t>
  </si>
  <si>
    <t>Anne</t>
  </si>
  <si>
    <t>HOUBA</t>
  </si>
  <si>
    <t>Raymond</t>
  </si>
  <si>
    <t>Yohan</t>
  </si>
  <si>
    <t>Mes kilomètres en 2023,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</si>
  <si>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2023 à toutes et tous.</t>
  </si>
  <si>
    <t>MAILLEN</t>
  </si>
  <si>
    <t>Laurent</t>
  </si>
  <si>
    <t>WUIDARD</t>
  </si>
  <si>
    <t>Mes kilomètres en 2024, mois par mois…</t>
  </si>
  <si>
    <t>Ce classement des kilométrages réalisés par nos membres est tout à fait informel, il ne donne lieu à aucun classement officiel ni à aucune récompense… Ne sont pris en compte que les membres qui le souhaitent…et les kilomètres sur route . Bonne saison 2024 à toutes et tous.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</si>
</sst>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.0"/>
    <numFmt numFmtId="184" formatCode="[$-80C]dddd\ d\ mmmm\ yyyy"/>
    <numFmt numFmtId="185" formatCode="#,##0.000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310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3" fontId="1" fillId="40" borderId="10" xfId="0" applyNumberFormat="1" applyFont="1" applyFill="1" applyBorder="1" applyAlignment="1">
      <alignment horizontal="center"/>
    </xf>
    <xf numFmtId="3" fontId="1" fillId="40" borderId="11" xfId="0" applyNumberFormat="1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41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/>
    </xf>
    <xf numFmtId="1" fontId="1" fillId="40" borderId="11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 horizontal="center"/>
    </xf>
    <xf numFmtId="3" fontId="1" fillId="42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185" fontId="1" fillId="33" borderId="12" xfId="0" applyNumberFormat="1" applyFont="1" applyFill="1" applyBorder="1" applyAlignment="1">
      <alignment horizontal="center"/>
    </xf>
    <xf numFmtId="185" fontId="1" fillId="34" borderId="14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1" fontId="1" fillId="42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44" fillId="0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vertical="center"/>
    </xf>
    <xf numFmtId="3" fontId="1" fillId="44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4" fillId="0" borderId="11" xfId="0" applyFont="1" applyFill="1" applyBorder="1" applyAlignment="1">
      <alignment horizontal="left"/>
    </xf>
    <xf numFmtId="0" fontId="5" fillId="45" borderId="10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3" fontId="1" fillId="46" borderId="10" xfId="0" applyNumberFormat="1" applyFont="1" applyFill="1" applyBorder="1" applyAlignment="1">
      <alignment horizontal="center"/>
    </xf>
    <xf numFmtId="3" fontId="5" fillId="40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" fillId="47" borderId="10" xfId="0" applyNumberFormat="1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 vertical="center"/>
    </xf>
    <xf numFmtId="3" fontId="1" fillId="4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1" fillId="48" borderId="10" xfId="0" applyNumberFormat="1" applyFont="1" applyFill="1" applyBorder="1" applyAlignment="1">
      <alignment horizontal="center"/>
    </xf>
    <xf numFmtId="1" fontId="1" fillId="40" borderId="10" xfId="0" applyNumberFormat="1" applyFont="1" applyFill="1" applyBorder="1" applyAlignment="1">
      <alignment horizontal="center" vertical="center"/>
    </xf>
    <xf numFmtId="183" fontId="1" fillId="39" borderId="10" xfId="0" applyNumberFormat="1" applyFont="1" applyFill="1" applyBorder="1" applyAlignment="1">
      <alignment horizontal="center"/>
    </xf>
    <xf numFmtId="183" fontId="1" fillId="40" borderId="10" xfId="0" applyNumberFormat="1" applyFont="1" applyFill="1" applyBorder="1" applyAlignment="1">
      <alignment horizontal="center"/>
    </xf>
    <xf numFmtId="0" fontId="1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3" fontId="1" fillId="43" borderId="1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49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="120" zoomScaleNormal="120" zoomScalePageLayoutView="0" workbookViewId="0" topLeftCell="A1">
      <selection activeCell="A4" sqref="A4:P10"/>
    </sheetView>
  </sheetViews>
  <sheetFormatPr defaultColWidth="11.421875" defaultRowHeight="12.75"/>
  <cols>
    <col min="1" max="1" width="20.28125" style="0" customWidth="1"/>
    <col min="2" max="2" width="14.140625" style="0" customWidth="1"/>
    <col min="16" max="16" width="15.00390625" style="0" customWidth="1"/>
  </cols>
  <sheetData>
    <row r="2" spans="1:16" ht="22.5" customHeight="1">
      <c r="A2" s="91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65.25" customHeight="1" thickBot="1">
      <c r="A3" s="92" t="s">
        <v>154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 customHeight="1">
      <c r="A4" s="44" t="s">
        <v>41</v>
      </c>
      <c r="B4" s="20" t="s">
        <v>40</v>
      </c>
      <c r="C4" s="7" t="s">
        <v>6</v>
      </c>
      <c r="D4" s="7" t="s">
        <v>7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8</v>
      </c>
      <c r="J4" s="7" t="s">
        <v>4</v>
      </c>
      <c r="K4" s="7" t="s">
        <v>9</v>
      </c>
      <c r="L4" s="7" t="s">
        <v>10</v>
      </c>
      <c r="M4" s="7" t="s">
        <v>11</v>
      </c>
      <c r="N4" s="10" t="s">
        <v>12</v>
      </c>
      <c r="O4" s="14" t="s">
        <v>5</v>
      </c>
      <c r="P4" s="12" t="s">
        <v>123</v>
      </c>
    </row>
    <row r="5" spans="1:16" ht="15" customHeight="1">
      <c r="A5" s="80" t="s">
        <v>125</v>
      </c>
      <c r="B5" s="82" t="s">
        <v>126</v>
      </c>
      <c r="C5" s="27">
        <v>749</v>
      </c>
      <c r="D5" s="40">
        <v>1020</v>
      </c>
      <c r="E5" s="40">
        <v>1332</v>
      </c>
      <c r="F5" s="27"/>
      <c r="G5" s="27"/>
      <c r="H5" s="27"/>
      <c r="I5" s="27"/>
      <c r="J5" s="27"/>
      <c r="K5" s="27"/>
      <c r="L5" s="27"/>
      <c r="M5" s="27"/>
      <c r="N5" s="35"/>
      <c r="O5" s="29">
        <f>SUM(C5:N5)</f>
        <v>3101</v>
      </c>
      <c r="P5" s="30">
        <f>AVERAGE(C5:N5)</f>
        <v>1033.6666666666667</v>
      </c>
    </row>
    <row r="6" spans="1:16" ht="15" customHeight="1">
      <c r="A6" s="80" t="s">
        <v>22</v>
      </c>
      <c r="B6" s="82" t="s">
        <v>23</v>
      </c>
      <c r="C6" s="78">
        <v>380</v>
      </c>
      <c r="D6" s="27">
        <v>388</v>
      </c>
      <c r="E6" s="27">
        <v>734</v>
      </c>
      <c r="F6" s="27"/>
      <c r="G6" s="27"/>
      <c r="H6" s="27"/>
      <c r="I6" s="27"/>
      <c r="J6" s="34"/>
      <c r="K6" s="27"/>
      <c r="L6" s="27"/>
      <c r="M6" s="36"/>
      <c r="N6" s="35"/>
      <c r="O6" s="29">
        <f>SUM(C6:N6)</f>
        <v>1502</v>
      </c>
      <c r="P6" s="30">
        <f>AVERAGE(C6:N6)</f>
        <v>500.6666666666667</v>
      </c>
    </row>
    <row r="7" spans="1:16" ht="15" customHeight="1">
      <c r="A7" s="81" t="s">
        <v>137</v>
      </c>
      <c r="B7" s="83" t="s">
        <v>138</v>
      </c>
      <c r="C7" s="90">
        <v>1180</v>
      </c>
      <c r="D7" s="27"/>
      <c r="E7" s="87"/>
      <c r="F7" s="87"/>
      <c r="G7" s="87"/>
      <c r="H7" s="27"/>
      <c r="I7" s="27"/>
      <c r="J7" s="27"/>
      <c r="K7" s="27"/>
      <c r="L7" s="27"/>
      <c r="M7" s="27"/>
      <c r="N7" s="28"/>
      <c r="O7" s="29">
        <f>SUM(C7:N7)</f>
        <v>1180</v>
      </c>
      <c r="P7" s="30">
        <f>AVERAGE(C7:N7)</f>
        <v>1180</v>
      </c>
    </row>
    <row r="8" spans="1:16" ht="15" customHeight="1">
      <c r="A8" s="80" t="s">
        <v>105</v>
      </c>
      <c r="B8" s="82" t="s">
        <v>104</v>
      </c>
      <c r="C8" s="78">
        <v>92</v>
      </c>
      <c r="D8" s="27">
        <v>231</v>
      </c>
      <c r="E8" s="27">
        <v>516</v>
      </c>
      <c r="F8" s="27"/>
      <c r="G8" s="27"/>
      <c r="H8" s="27"/>
      <c r="I8" s="27"/>
      <c r="J8" s="27"/>
      <c r="K8" s="27"/>
      <c r="L8" s="27"/>
      <c r="M8" s="27"/>
      <c r="N8" s="28"/>
      <c r="O8" s="29">
        <f>SUM(C8:N8)</f>
        <v>839</v>
      </c>
      <c r="P8" s="30">
        <f>AVERAGE(C8:N8)</f>
        <v>279.6666666666667</v>
      </c>
    </row>
    <row r="9" spans="1:16" ht="15" customHeight="1">
      <c r="A9" s="81" t="s">
        <v>26</v>
      </c>
      <c r="B9" s="83" t="s">
        <v>27</v>
      </c>
      <c r="C9" s="78">
        <v>92</v>
      </c>
      <c r="D9" s="27">
        <v>231</v>
      </c>
      <c r="E9" s="27">
        <v>516</v>
      </c>
      <c r="F9" s="27"/>
      <c r="G9" s="27"/>
      <c r="H9" s="27"/>
      <c r="I9" s="27"/>
      <c r="J9" s="27"/>
      <c r="K9" s="27"/>
      <c r="L9" s="27"/>
      <c r="M9" s="27"/>
      <c r="N9" s="35"/>
      <c r="O9" s="29">
        <f>SUM(C9:N9)</f>
        <v>839</v>
      </c>
      <c r="P9" s="30">
        <f>AVERAGE(C9:N9)</f>
        <v>279.6666666666667</v>
      </c>
    </row>
    <row r="10" spans="1:16" ht="15" customHeight="1">
      <c r="A10" s="80" t="s">
        <v>77</v>
      </c>
      <c r="B10" s="82" t="s">
        <v>78</v>
      </c>
      <c r="C10" s="27">
        <v>0</v>
      </c>
      <c r="D10" s="27">
        <v>0</v>
      </c>
      <c r="E10" s="27">
        <v>505</v>
      </c>
      <c r="F10" s="27"/>
      <c r="G10" s="27"/>
      <c r="H10" s="27"/>
      <c r="I10" s="27"/>
      <c r="J10" s="27"/>
      <c r="K10" s="27"/>
      <c r="L10" s="27"/>
      <c r="M10" s="27"/>
      <c r="N10" s="28"/>
      <c r="O10" s="29">
        <f>SUM(C10:N10)</f>
        <v>505</v>
      </c>
      <c r="P10" s="30">
        <f>AVERAGE(C10:N10)</f>
        <v>168.33333333333334</v>
      </c>
    </row>
    <row r="11" spans="1:16" ht="15" customHeight="1">
      <c r="A11" s="80"/>
      <c r="B11" s="82"/>
      <c r="C11" s="27"/>
      <c r="D11" s="27"/>
      <c r="E11" s="27"/>
      <c r="F11" s="27"/>
      <c r="G11" s="27"/>
      <c r="H11" s="34"/>
      <c r="I11" s="27"/>
      <c r="J11" s="27"/>
      <c r="K11" s="27"/>
      <c r="L11" s="27"/>
      <c r="M11" s="34"/>
      <c r="N11" s="49"/>
      <c r="O11" s="29">
        <f aca="true" t="shared" si="0" ref="O11:O27">SUM(C11:N11)</f>
        <v>0</v>
      </c>
      <c r="P11" s="30"/>
    </row>
    <row r="12" spans="1:16" ht="15" customHeight="1">
      <c r="A12" s="4"/>
      <c r="B12" s="9"/>
      <c r="C12" s="78"/>
      <c r="D12" s="27"/>
      <c r="E12" s="34"/>
      <c r="F12" s="27"/>
      <c r="G12" s="27"/>
      <c r="H12" s="34"/>
      <c r="I12" s="27"/>
      <c r="J12" s="34"/>
      <c r="K12" s="34"/>
      <c r="L12" s="27"/>
      <c r="M12" s="27"/>
      <c r="N12" s="28"/>
      <c r="O12" s="29">
        <f t="shared" si="0"/>
        <v>0</v>
      </c>
      <c r="P12" s="30"/>
    </row>
    <row r="13" spans="1:16" ht="15" customHeight="1">
      <c r="A13" s="80"/>
      <c r="B13" s="82"/>
      <c r="C13" s="27"/>
      <c r="D13" s="27"/>
      <c r="E13" s="27"/>
      <c r="F13" s="27"/>
      <c r="G13" s="27"/>
      <c r="H13" s="27"/>
      <c r="I13" s="27"/>
      <c r="J13" s="34"/>
      <c r="K13" s="27"/>
      <c r="L13" s="27"/>
      <c r="M13" s="27"/>
      <c r="N13" s="28"/>
      <c r="O13" s="29">
        <f t="shared" si="0"/>
        <v>0</v>
      </c>
      <c r="P13" s="30"/>
    </row>
    <row r="14" spans="1:16" ht="15" customHeight="1">
      <c r="A14" s="81"/>
      <c r="B14" s="83"/>
      <c r="C14" s="7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5"/>
      <c r="O14" s="29">
        <f t="shared" si="0"/>
        <v>0</v>
      </c>
      <c r="P14" s="30"/>
    </row>
    <row r="15" spans="1:16" ht="15" customHeight="1">
      <c r="A15" s="80"/>
      <c r="B15" s="82"/>
      <c r="C15" s="78"/>
      <c r="D15" s="27"/>
      <c r="E15" s="27"/>
      <c r="F15" s="34"/>
      <c r="G15" s="34"/>
      <c r="H15" s="27"/>
      <c r="I15" s="27"/>
      <c r="J15" s="34"/>
      <c r="K15" s="34"/>
      <c r="L15" s="27"/>
      <c r="M15" s="36"/>
      <c r="N15" s="28"/>
      <c r="O15" s="29">
        <f t="shared" si="0"/>
        <v>0</v>
      </c>
      <c r="P15" s="30"/>
    </row>
    <row r="16" spans="1:16" ht="15" customHeight="1">
      <c r="A16" s="4"/>
      <c r="B16" s="9"/>
      <c r="C16" s="78"/>
      <c r="D16" s="27"/>
      <c r="E16" s="27"/>
      <c r="F16" s="27"/>
      <c r="G16" s="27"/>
      <c r="H16" s="27"/>
      <c r="I16" s="27"/>
      <c r="J16" s="27"/>
      <c r="K16" s="34"/>
      <c r="L16" s="27"/>
      <c r="M16" s="27"/>
      <c r="N16" s="28"/>
      <c r="O16" s="29">
        <f t="shared" si="0"/>
        <v>0</v>
      </c>
      <c r="P16" s="30"/>
    </row>
    <row r="17" spans="1:16" ht="15" customHeight="1">
      <c r="A17" s="80"/>
      <c r="B17" s="82"/>
      <c r="C17" s="78"/>
      <c r="D17" s="27"/>
      <c r="E17" s="27"/>
      <c r="F17" s="27"/>
      <c r="G17" s="34"/>
      <c r="H17" s="27"/>
      <c r="I17" s="34"/>
      <c r="J17" s="27"/>
      <c r="K17" s="27"/>
      <c r="L17" s="27"/>
      <c r="M17" s="27"/>
      <c r="N17" s="28"/>
      <c r="O17" s="29">
        <f t="shared" si="0"/>
        <v>0</v>
      </c>
      <c r="P17" s="30"/>
    </row>
    <row r="18" spans="1:16" ht="15" customHeight="1">
      <c r="A18" s="4"/>
      <c r="B18" s="9"/>
      <c r="C18" s="78"/>
      <c r="D18" s="27"/>
      <c r="E18" s="27"/>
      <c r="F18" s="27"/>
      <c r="G18" s="27"/>
      <c r="H18" s="27"/>
      <c r="I18" s="27"/>
      <c r="J18" s="36"/>
      <c r="K18" s="27"/>
      <c r="L18" s="27"/>
      <c r="M18" s="27"/>
      <c r="N18" s="28"/>
      <c r="O18" s="29">
        <f t="shared" si="0"/>
        <v>0</v>
      </c>
      <c r="P18" s="30"/>
    </row>
    <row r="19" spans="1:16" ht="15" customHeight="1">
      <c r="A19" s="4"/>
      <c r="B19" s="9"/>
      <c r="C19" s="27"/>
      <c r="D19" s="27"/>
      <c r="E19" s="27"/>
      <c r="F19" s="27"/>
      <c r="G19" s="27"/>
      <c r="H19" s="36"/>
      <c r="I19" s="27"/>
      <c r="J19" s="36"/>
      <c r="K19" s="36"/>
      <c r="L19" s="36"/>
      <c r="M19" s="36"/>
      <c r="N19" s="49"/>
      <c r="O19" s="29">
        <f t="shared" si="0"/>
        <v>0</v>
      </c>
      <c r="P19" s="30"/>
    </row>
    <row r="20" spans="1:16" ht="15" customHeight="1">
      <c r="A20" s="4"/>
      <c r="B20" s="9"/>
      <c r="C20" s="27"/>
      <c r="D20" s="27"/>
      <c r="E20" s="27"/>
      <c r="F20" s="27"/>
      <c r="G20" s="27"/>
      <c r="H20" s="36"/>
      <c r="I20" s="27"/>
      <c r="J20" s="36"/>
      <c r="K20" s="36"/>
      <c r="L20" s="36"/>
      <c r="M20" s="36"/>
      <c r="N20" s="49"/>
      <c r="O20" s="29">
        <f t="shared" si="0"/>
        <v>0</v>
      </c>
      <c r="P20" s="30"/>
    </row>
    <row r="21" spans="1:16" ht="15" customHeight="1">
      <c r="A21" s="4"/>
      <c r="B21" s="9"/>
      <c r="C21" s="7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>
        <f t="shared" si="0"/>
        <v>0</v>
      </c>
      <c r="P21" s="30"/>
    </row>
    <row r="22" spans="1:16" ht="15" customHeight="1">
      <c r="A22" s="80"/>
      <c r="B22" s="82"/>
      <c r="C22" s="7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9"/>
      <c r="O22" s="29">
        <f t="shared" si="0"/>
        <v>0</v>
      </c>
      <c r="P22" s="30"/>
    </row>
    <row r="23" spans="1:16" ht="15" customHeight="1">
      <c r="A23" s="80"/>
      <c r="B23" s="82"/>
      <c r="C23" s="85"/>
      <c r="D23" s="27"/>
      <c r="E23" s="85"/>
      <c r="F23" s="27"/>
      <c r="G23" s="27"/>
      <c r="H23" s="27"/>
      <c r="I23" s="27"/>
      <c r="J23" s="27"/>
      <c r="K23" s="27"/>
      <c r="L23" s="27"/>
      <c r="M23" s="27"/>
      <c r="N23" s="28"/>
      <c r="O23" s="29">
        <f t="shared" si="0"/>
        <v>0</v>
      </c>
      <c r="P23" s="30"/>
    </row>
    <row r="24" spans="1:16" ht="15" customHeight="1">
      <c r="A24" s="55"/>
      <c r="B24" s="56"/>
      <c r="C24" s="78"/>
      <c r="D24" s="27"/>
      <c r="E24" s="34"/>
      <c r="F24" s="27"/>
      <c r="G24" s="34"/>
      <c r="H24" s="34"/>
      <c r="I24" s="34"/>
      <c r="J24" s="34"/>
      <c r="K24" s="27"/>
      <c r="L24" s="27"/>
      <c r="M24" s="27"/>
      <c r="N24" s="28"/>
      <c r="O24" s="29">
        <f t="shared" si="0"/>
        <v>0</v>
      </c>
      <c r="P24" s="30"/>
    </row>
    <row r="25" spans="1:16" ht="15" customHeight="1">
      <c r="A25" s="80"/>
      <c r="B25" s="82"/>
      <c r="C25" s="7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6"/>
      <c r="O25" s="29">
        <f t="shared" si="0"/>
        <v>0</v>
      </c>
      <c r="P25" s="30"/>
    </row>
    <row r="26" spans="1:16" ht="15" customHeight="1">
      <c r="A26" s="80"/>
      <c r="B26" s="82"/>
      <c r="C26" s="27"/>
      <c r="D26" s="27"/>
      <c r="E26" s="27"/>
      <c r="F26" s="27"/>
      <c r="G26" s="27"/>
      <c r="H26" s="36"/>
      <c r="I26" s="27"/>
      <c r="J26" s="27"/>
      <c r="K26" s="36"/>
      <c r="L26" s="36"/>
      <c r="M26" s="36"/>
      <c r="N26" s="36"/>
      <c r="O26" s="29">
        <f t="shared" si="0"/>
        <v>0</v>
      </c>
      <c r="P26" s="30"/>
    </row>
    <row r="27" spans="1:16" ht="15" customHeight="1">
      <c r="A27" s="88"/>
      <c r="B27" s="89"/>
      <c r="C27" s="71">
        <f>SUM(C2:C26)</f>
        <v>2493</v>
      </c>
      <c r="D27" s="71">
        <f aca="true" t="shared" si="1" ref="D27:N27">SUM(D2:D26)</f>
        <v>1870</v>
      </c>
      <c r="E27" s="71">
        <f t="shared" si="1"/>
        <v>3603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1">
        <f t="shared" si="1"/>
        <v>0</v>
      </c>
      <c r="N27" s="71">
        <f t="shared" si="1"/>
        <v>0</v>
      </c>
      <c r="O27" s="29">
        <f t="shared" si="0"/>
        <v>7966</v>
      </c>
      <c r="P27" s="30"/>
    </row>
    <row r="28" spans="1:16" ht="15" customHeight="1">
      <c r="A28" s="4"/>
      <c r="B28" s="9"/>
      <c r="C28" s="72"/>
      <c r="D28" s="7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73"/>
      <c r="P28" s="74"/>
    </row>
  </sheetData>
  <sheetProtection/>
  <mergeCells count="2"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="124" zoomScaleNormal="124" zoomScalePageLayoutView="0" workbookViewId="0" topLeftCell="A1">
      <selection activeCell="N4" sqref="N4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31">
        <v>1230</v>
      </c>
      <c r="D4" s="31">
        <v>1179</v>
      </c>
      <c r="E4" s="31">
        <v>1186</v>
      </c>
      <c r="F4" s="31">
        <v>1360</v>
      </c>
      <c r="G4" s="26">
        <v>1522</v>
      </c>
      <c r="H4" s="31">
        <v>1286</v>
      </c>
      <c r="I4" s="31">
        <v>1284</v>
      </c>
      <c r="J4" s="31">
        <v>1067</v>
      </c>
      <c r="K4" s="27">
        <v>858</v>
      </c>
      <c r="L4" s="31">
        <v>1058</v>
      </c>
      <c r="M4" s="31">
        <v>1011</v>
      </c>
      <c r="N4" s="31">
        <v>1072</v>
      </c>
      <c r="O4" s="29">
        <f aca="true" t="shared" si="0" ref="O4:O13">SUM(C4:N4)</f>
        <v>14113</v>
      </c>
      <c r="P4" s="30">
        <f aca="true" t="shared" si="1" ref="P4:P13">AVERAGE(C4:N4)</f>
        <v>1176.0833333333333</v>
      </c>
    </row>
    <row r="5" spans="1:16" ht="12.75">
      <c r="A5" s="4" t="s">
        <v>22</v>
      </c>
      <c r="B5" s="9" t="s">
        <v>23</v>
      </c>
      <c r="C5" s="27">
        <v>482</v>
      </c>
      <c r="D5" s="27">
        <v>412</v>
      </c>
      <c r="E5" s="31">
        <v>1112</v>
      </c>
      <c r="F5" s="27">
        <v>988</v>
      </c>
      <c r="G5" s="27">
        <v>991</v>
      </c>
      <c r="H5" s="31">
        <f>2309-1000</f>
        <v>1309</v>
      </c>
      <c r="I5" s="31">
        <v>1158</v>
      </c>
      <c r="J5" s="27">
        <v>849</v>
      </c>
      <c r="K5" s="31">
        <v>1181</v>
      </c>
      <c r="L5" s="31">
        <v>1076</v>
      </c>
      <c r="M5" s="27">
        <v>961</v>
      </c>
      <c r="N5" s="28">
        <v>735</v>
      </c>
      <c r="O5" s="29">
        <f t="shared" si="0"/>
        <v>11254</v>
      </c>
      <c r="P5" s="30">
        <f t="shared" si="1"/>
        <v>937.8333333333334</v>
      </c>
    </row>
    <row r="6" spans="1:16" ht="12.75">
      <c r="A6" s="4" t="s">
        <v>26</v>
      </c>
      <c r="B6" s="9" t="s">
        <v>27</v>
      </c>
      <c r="C6" s="27">
        <f>55+86+103</f>
        <v>244</v>
      </c>
      <c r="D6" s="27">
        <v>662</v>
      </c>
      <c r="E6" s="31">
        <v>1098</v>
      </c>
      <c r="F6" s="27">
        <v>808</v>
      </c>
      <c r="G6" s="27">
        <v>872</v>
      </c>
      <c r="H6" s="31">
        <v>1147</v>
      </c>
      <c r="I6" s="31">
        <v>1336</v>
      </c>
      <c r="J6" s="31">
        <v>1111</v>
      </c>
      <c r="K6" s="27">
        <v>897</v>
      </c>
      <c r="L6" s="27">
        <v>875</v>
      </c>
      <c r="M6" s="27">
        <v>668</v>
      </c>
      <c r="N6" s="28">
        <v>663</v>
      </c>
      <c r="O6" s="29">
        <f t="shared" si="0"/>
        <v>10381</v>
      </c>
      <c r="P6" s="30">
        <f t="shared" si="1"/>
        <v>865.0833333333334</v>
      </c>
    </row>
    <row r="7" spans="1:16" ht="12.75">
      <c r="A7" s="4" t="s">
        <v>24</v>
      </c>
      <c r="B7" s="9" t="s">
        <v>44</v>
      </c>
      <c r="C7" s="27">
        <v>763</v>
      </c>
      <c r="D7" s="27">
        <v>735</v>
      </c>
      <c r="E7" s="31">
        <v>1168</v>
      </c>
      <c r="F7" s="27">
        <v>704</v>
      </c>
      <c r="G7" s="27">
        <v>432</v>
      </c>
      <c r="H7" s="31">
        <v>1012</v>
      </c>
      <c r="I7" s="31">
        <v>1139</v>
      </c>
      <c r="J7" s="27">
        <v>869</v>
      </c>
      <c r="K7" s="27">
        <v>837</v>
      </c>
      <c r="L7" s="27">
        <v>662</v>
      </c>
      <c r="M7" s="27">
        <v>395</v>
      </c>
      <c r="N7" s="28">
        <v>238</v>
      </c>
      <c r="O7" s="29">
        <f t="shared" si="0"/>
        <v>8954</v>
      </c>
      <c r="P7" s="30">
        <f t="shared" si="1"/>
        <v>746.1666666666666</v>
      </c>
    </row>
    <row r="8" spans="1:16" ht="12.75">
      <c r="A8" s="4" t="s">
        <v>48</v>
      </c>
      <c r="B8" s="9" t="s">
        <v>21</v>
      </c>
      <c r="C8" s="27">
        <v>310</v>
      </c>
      <c r="D8" s="27">
        <v>300</v>
      </c>
      <c r="E8" s="31">
        <v>1175</v>
      </c>
      <c r="F8" s="31">
        <v>1060</v>
      </c>
      <c r="G8" s="27">
        <v>830</v>
      </c>
      <c r="H8" s="27">
        <v>600</v>
      </c>
      <c r="I8" s="27">
        <v>260</v>
      </c>
      <c r="J8" s="27">
        <v>820</v>
      </c>
      <c r="K8" s="27">
        <v>760</v>
      </c>
      <c r="L8" s="27">
        <v>530</v>
      </c>
      <c r="M8" s="27">
        <v>222</v>
      </c>
      <c r="N8" s="31">
        <v>1182</v>
      </c>
      <c r="O8" s="29">
        <f t="shared" si="0"/>
        <v>8049</v>
      </c>
      <c r="P8" s="30">
        <f t="shared" si="1"/>
        <v>670.75</v>
      </c>
    </row>
    <row r="9" spans="1:16" ht="12.75">
      <c r="A9" s="4" t="s">
        <v>65</v>
      </c>
      <c r="B9" s="9" t="s">
        <v>66</v>
      </c>
      <c r="C9" s="27">
        <v>51</v>
      </c>
      <c r="D9" s="27">
        <v>296</v>
      </c>
      <c r="E9" s="27">
        <v>915</v>
      </c>
      <c r="F9" s="27">
        <v>662</v>
      </c>
      <c r="G9" s="31">
        <v>1096</v>
      </c>
      <c r="H9" s="31">
        <v>1100</v>
      </c>
      <c r="I9" s="27">
        <v>825</v>
      </c>
      <c r="J9" s="31">
        <v>1063</v>
      </c>
      <c r="K9" s="27">
        <v>420</v>
      </c>
      <c r="L9" s="27">
        <v>145</v>
      </c>
      <c r="M9" s="27">
        <v>217</v>
      </c>
      <c r="N9" s="28">
        <v>568</v>
      </c>
      <c r="O9" s="29">
        <f t="shared" si="0"/>
        <v>7358</v>
      </c>
      <c r="P9" s="30">
        <f t="shared" si="1"/>
        <v>613.1666666666666</v>
      </c>
    </row>
    <row r="10" spans="1:16" ht="12.75">
      <c r="A10" s="4" t="s">
        <v>46</v>
      </c>
      <c r="B10" s="9" t="s">
        <v>47</v>
      </c>
      <c r="C10" s="34">
        <v>461</v>
      </c>
      <c r="D10" s="34">
        <v>257</v>
      </c>
      <c r="E10" s="34">
        <v>192</v>
      </c>
      <c r="F10" s="31">
        <v>1189</v>
      </c>
      <c r="G10" s="34">
        <v>942</v>
      </c>
      <c r="H10" s="34">
        <v>304</v>
      </c>
      <c r="I10" s="34">
        <v>652</v>
      </c>
      <c r="J10" s="31">
        <v>1000</v>
      </c>
      <c r="K10" s="31">
        <v>1021</v>
      </c>
      <c r="L10" s="34">
        <v>657</v>
      </c>
      <c r="M10" s="27">
        <v>254</v>
      </c>
      <c r="N10" s="35"/>
      <c r="O10" s="29">
        <f t="shared" si="0"/>
        <v>6929</v>
      </c>
      <c r="P10" s="13">
        <f t="shared" si="1"/>
        <v>629.9090909090909</v>
      </c>
    </row>
    <row r="11" spans="1:16" ht="12.75">
      <c r="A11" s="4" t="s">
        <v>72</v>
      </c>
      <c r="B11" s="9" t="s">
        <v>73</v>
      </c>
      <c r="C11" s="27">
        <v>0</v>
      </c>
      <c r="D11" s="27">
        <v>213</v>
      </c>
      <c r="E11" s="27">
        <v>311</v>
      </c>
      <c r="F11" s="27">
        <v>352</v>
      </c>
      <c r="G11" s="27">
        <v>522</v>
      </c>
      <c r="H11" s="27">
        <v>612</v>
      </c>
      <c r="I11" s="27">
        <v>174</v>
      </c>
      <c r="J11" s="27">
        <v>311</v>
      </c>
      <c r="K11" s="27">
        <v>448</v>
      </c>
      <c r="L11" s="34">
        <v>312</v>
      </c>
      <c r="M11" s="27">
        <v>131</v>
      </c>
      <c r="N11" s="28">
        <v>260</v>
      </c>
      <c r="O11" s="29">
        <f t="shared" si="0"/>
        <v>3646</v>
      </c>
      <c r="P11" s="30">
        <f t="shared" si="1"/>
        <v>303.8333333333333</v>
      </c>
    </row>
    <row r="12" spans="1:16" ht="12.75">
      <c r="A12" s="4" t="s">
        <v>54</v>
      </c>
      <c r="B12" s="9" t="s">
        <v>28</v>
      </c>
      <c r="C12" s="27">
        <v>103</v>
      </c>
      <c r="D12" s="27">
        <v>54</v>
      </c>
      <c r="E12" s="27">
        <v>82</v>
      </c>
      <c r="F12" s="27">
        <v>113</v>
      </c>
      <c r="G12" s="27">
        <v>303</v>
      </c>
      <c r="H12" s="27">
        <v>383</v>
      </c>
      <c r="I12" s="27">
        <v>71</v>
      </c>
      <c r="J12" s="27">
        <v>412</v>
      </c>
      <c r="K12" s="27">
        <v>270</v>
      </c>
      <c r="L12" s="36">
        <v>0</v>
      </c>
      <c r="M12" s="36">
        <v>0</v>
      </c>
      <c r="N12" s="28"/>
      <c r="O12" s="29">
        <f t="shared" si="0"/>
        <v>1791</v>
      </c>
      <c r="P12" s="30">
        <f t="shared" si="1"/>
        <v>162.8181818181818</v>
      </c>
    </row>
    <row r="13" spans="1:16" ht="12.75">
      <c r="A13" s="4" t="s">
        <v>38</v>
      </c>
      <c r="B13" s="9" t="s">
        <v>39</v>
      </c>
      <c r="C13" s="27">
        <v>99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>
        <f t="shared" si="0"/>
        <v>99</v>
      </c>
      <c r="P13" s="30">
        <f t="shared" si="1"/>
        <v>99</v>
      </c>
    </row>
    <row r="14" spans="1:16" ht="12.75">
      <c r="A14" s="4"/>
      <c r="B14" s="9"/>
      <c r="C14" s="27"/>
      <c r="D14" s="27"/>
      <c r="E14" s="27"/>
      <c r="F14" s="37"/>
      <c r="G14" s="37"/>
      <c r="H14" s="37"/>
      <c r="I14" s="37"/>
      <c r="J14" s="37"/>
      <c r="K14" s="27"/>
      <c r="L14" s="27"/>
      <c r="M14" s="27"/>
      <c r="N14" s="28"/>
      <c r="O14" s="29"/>
      <c r="P14" s="30"/>
    </row>
    <row r="15" spans="1:16" ht="12.75">
      <c r="A15" s="4"/>
      <c r="B15" s="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30"/>
    </row>
    <row r="16" spans="1:16" ht="12.75">
      <c r="A16" s="4"/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9"/>
      <c r="P16" s="30"/>
    </row>
    <row r="17" spans="1:16" ht="12.75">
      <c r="A17" s="4"/>
      <c r="B17" s="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30"/>
    </row>
    <row r="18" spans="1:16" ht="12.75">
      <c r="A18" s="4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30"/>
    </row>
    <row r="19" spans="1:16" ht="12.75">
      <c r="A19" s="4"/>
      <c r="B19" s="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3"/>
    </row>
    <row r="20" spans="1:16" ht="12.75">
      <c r="A20" s="4"/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3"/>
    </row>
    <row r="21" spans="1:16" ht="12.75">
      <c r="A21" s="4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5"/>
      <c r="P21" s="13"/>
    </row>
    <row r="22" spans="1:16" ht="12.75">
      <c r="A22" s="4"/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5"/>
      <c r="P22" s="13"/>
    </row>
    <row r="23" spans="1:15" ht="12.75">
      <c r="A23" s="54"/>
      <c r="B23" s="53"/>
      <c r="C23" s="25">
        <f aca="true" t="shared" si="2" ref="C23:O23">SUM(C4:C22)</f>
        <v>3743</v>
      </c>
      <c r="D23" s="25">
        <f t="shared" si="2"/>
        <v>4108</v>
      </c>
      <c r="E23" s="25">
        <f t="shared" si="2"/>
        <v>7239</v>
      </c>
      <c r="F23" s="25">
        <f t="shared" si="2"/>
        <v>7236</v>
      </c>
      <c r="G23" s="25">
        <f t="shared" si="2"/>
        <v>7510</v>
      </c>
      <c r="H23" s="25">
        <f t="shared" si="2"/>
        <v>7753</v>
      </c>
      <c r="I23" s="25">
        <f t="shared" si="2"/>
        <v>6899</v>
      </c>
      <c r="J23" s="25">
        <f t="shared" si="2"/>
        <v>7502</v>
      </c>
      <c r="K23" s="25">
        <f t="shared" si="2"/>
        <v>6692</v>
      </c>
      <c r="L23" s="25">
        <f t="shared" si="2"/>
        <v>5315</v>
      </c>
      <c r="M23" s="25">
        <f t="shared" si="2"/>
        <v>3859</v>
      </c>
      <c r="N23" s="25">
        <f t="shared" si="2"/>
        <v>4718</v>
      </c>
      <c r="O23" s="75">
        <f t="shared" si="2"/>
        <v>72574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8"/>
  <sheetViews>
    <sheetView zoomScale="127" zoomScaleNormal="127" zoomScalePageLayoutView="0" workbookViewId="0" topLeftCell="A4">
      <selection activeCell="C6" sqref="C6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31">
        <v>1481</v>
      </c>
      <c r="D4" s="31">
        <v>1428</v>
      </c>
      <c r="E4" s="26">
        <v>1739</v>
      </c>
      <c r="F4" s="26">
        <v>1741</v>
      </c>
      <c r="G4" s="26">
        <v>1665</v>
      </c>
      <c r="H4" s="26">
        <v>1633</v>
      </c>
      <c r="I4" s="31">
        <v>1464</v>
      </c>
      <c r="J4" s="26">
        <v>1704</v>
      </c>
      <c r="K4" s="31">
        <v>1478</v>
      </c>
      <c r="L4" s="31">
        <v>1374</v>
      </c>
      <c r="M4" s="31">
        <v>1457</v>
      </c>
      <c r="N4" s="28">
        <v>903</v>
      </c>
      <c r="O4" s="29">
        <f aca="true" t="shared" si="0" ref="O4:O23">SUM(C4:N4)</f>
        <v>18067</v>
      </c>
      <c r="P4" s="30">
        <f aca="true" t="shared" si="1" ref="P4:P23">AVERAGE(C4:N4)</f>
        <v>1505.5833333333333</v>
      </c>
    </row>
    <row r="5" spans="1:16" ht="12.75">
      <c r="A5" s="4" t="s">
        <v>46</v>
      </c>
      <c r="B5" s="9" t="s">
        <v>47</v>
      </c>
      <c r="C5" s="27">
        <v>733</v>
      </c>
      <c r="D5" s="31">
        <v>1015</v>
      </c>
      <c r="E5" s="26">
        <v>1608</v>
      </c>
      <c r="F5" s="31">
        <v>1392</v>
      </c>
      <c r="G5" s="31">
        <v>1294</v>
      </c>
      <c r="H5" s="31">
        <v>1301</v>
      </c>
      <c r="I5" s="31">
        <v>1077</v>
      </c>
      <c r="J5" s="31">
        <v>1457</v>
      </c>
      <c r="K5" s="31">
        <v>1094</v>
      </c>
      <c r="L5" s="27">
        <v>692</v>
      </c>
      <c r="M5" s="27">
        <v>454</v>
      </c>
      <c r="N5" s="28">
        <v>220</v>
      </c>
      <c r="O5" s="29">
        <f t="shared" si="0"/>
        <v>12337</v>
      </c>
      <c r="P5" s="30">
        <f t="shared" si="1"/>
        <v>1028.0833333333333</v>
      </c>
    </row>
    <row r="6" spans="1:16" ht="12.75">
      <c r="A6" s="4" t="s">
        <v>26</v>
      </c>
      <c r="B6" s="9" t="s">
        <v>27</v>
      </c>
      <c r="C6" s="27">
        <v>525</v>
      </c>
      <c r="D6" s="27">
        <v>777</v>
      </c>
      <c r="E6" s="31">
        <v>1231</v>
      </c>
      <c r="F6" s="31">
        <v>1183</v>
      </c>
      <c r="G6" s="27">
        <v>746</v>
      </c>
      <c r="H6" s="31">
        <v>1306</v>
      </c>
      <c r="I6" s="31">
        <v>1096</v>
      </c>
      <c r="J6" s="31">
        <v>1292</v>
      </c>
      <c r="K6" s="27">
        <v>767</v>
      </c>
      <c r="L6" s="27">
        <v>596</v>
      </c>
      <c r="M6" s="27">
        <v>823</v>
      </c>
      <c r="N6" s="28">
        <v>558</v>
      </c>
      <c r="O6" s="29">
        <f t="shared" si="0"/>
        <v>10900</v>
      </c>
      <c r="P6" s="30">
        <f t="shared" si="1"/>
        <v>908.3333333333334</v>
      </c>
    </row>
    <row r="7" spans="1:16" ht="12.75">
      <c r="A7" s="4" t="s">
        <v>22</v>
      </c>
      <c r="B7" s="9" t="s">
        <v>23</v>
      </c>
      <c r="C7" s="27">
        <v>499</v>
      </c>
      <c r="D7" s="27">
        <v>807</v>
      </c>
      <c r="E7" s="31">
        <v>1278</v>
      </c>
      <c r="F7" s="31">
        <v>1166</v>
      </c>
      <c r="G7" s="31">
        <v>1060</v>
      </c>
      <c r="H7" s="31">
        <v>1020</v>
      </c>
      <c r="I7" s="31">
        <v>1110</v>
      </c>
      <c r="J7" s="27">
        <v>846</v>
      </c>
      <c r="K7" s="31">
        <v>1157</v>
      </c>
      <c r="L7" s="27">
        <v>639</v>
      </c>
      <c r="M7" s="27">
        <v>729</v>
      </c>
      <c r="N7" s="28">
        <v>360</v>
      </c>
      <c r="O7" s="29">
        <f t="shared" si="0"/>
        <v>10671</v>
      </c>
      <c r="P7" s="30">
        <f t="shared" si="1"/>
        <v>889.25</v>
      </c>
    </row>
    <row r="8" spans="1:16" ht="12.75">
      <c r="A8" s="4" t="s">
        <v>67</v>
      </c>
      <c r="B8" s="9" t="s">
        <v>68</v>
      </c>
      <c r="C8" s="32">
        <v>674.79</v>
      </c>
      <c r="D8" s="32">
        <v>349.09</v>
      </c>
      <c r="E8" s="32">
        <v>910.19</v>
      </c>
      <c r="F8" s="31">
        <v>1041</v>
      </c>
      <c r="G8" s="32">
        <v>832.98</v>
      </c>
      <c r="H8" s="32">
        <v>885.72</v>
      </c>
      <c r="I8" s="32">
        <v>899</v>
      </c>
      <c r="J8" s="32">
        <v>993.77</v>
      </c>
      <c r="K8" s="32">
        <v>895</v>
      </c>
      <c r="L8" s="32">
        <v>1093</v>
      </c>
      <c r="M8" s="31">
        <v>1012</v>
      </c>
      <c r="N8" s="33">
        <v>881</v>
      </c>
      <c r="O8" s="29">
        <f t="shared" si="0"/>
        <v>10467.539999999999</v>
      </c>
      <c r="P8" s="13">
        <f t="shared" si="1"/>
        <v>872.295</v>
      </c>
    </row>
    <row r="9" spans="1:16" ht="12.75">
      <c r="A9" s="4" t="s">
        <v>24</v>
      </c>
      <c r="B9" s="9" t="s">
        <v>44</v>
      </c>
      <c r="C9" s="31">
        <v>1009</v>
      </c>
      <c r="D9" s="27">
        <v>943</v>
      </c>
      <c r="E9" s="31">
        <v>1365</v>
      </c>
      <c r="F9" s="31">
        <v>1176</v>
      </c>
      <c r="G9" s="27">
        <v>924</v>
      </c>
      <c r="H9" s="27">
        <v>784</v>
      </c>
      <c r="I9" s="31">
        <v>1124</v>
      </c>
      <c r="J9" s="31">
        <v>1002</v>
      </c>
      <c r="K9" s="27">
        <v>635</v>
      </c>
      <c r="L9" s="27">
        <v>962</v>
      </c>
      <c r="M9" s="27">
        <v>478</v>
      </c>
      <c r="N9" s="28">
        <v>0</v>
      </c>
      <c r="O9" s="29">
        <f t="shared" si="0"/>
        <v>10402</v>
      </c>
      <c r="P9" s="30">
        <f t="shared" si="1"/>
        <v>866.8333333333334</v>
      </c>
    </row>
    <row r="10" spans="1:16" ht="12.75">
      <c r="A10" s="4" t="s">
        <v>69</v>
      </c>
      <c r="B10" s="9" t="s">
        <v>39</v>
      </c>
      <c r="C10" s="27">
        <v>517.47</v>
      </c>
      <c r="D10" s="27">
        <v>472.24</v>
      </c>
      <c r="E10" s="31">
        <v>1054</v>
      </c>
      <c r="F10" s="27">
        <v>927</v>
      </c>
      <c r="G10" s="31">
        <v>1431</v>
      </c>
      <c r="H10" s="27">
        <v>673.31</v>
      </c>
      <c r="I10" s="27">
        <v>609.49</v>
      </c>
      <c r="J10" s="31">
        <v>1483.26</v>
      </c>
      <c r="K10" s="27">
        <v>596.75</v>
      </c>
      <c r="L10" s="27">
        <v>785.85</v>
      </c>
      <c r="M10" s="27">
        <v>470</v>
      </c>
      <c r="N10" s="28">
        <v>298</v>
      </c>
      <c r="O10" s="29">
        <f t="shared" si="0"/>
        <v>9318.37</v>
      </c>
      <c r="P10" s="30">
        <f t="shared" si="1"/>
        <v>776.5308333333334</v>
      </c>
    </row>
    <row r="11" spans="1:16" ht="12.75">
      <c r="A11" s="4" t="s">
        <v>60</v>
      </c>
      <c r="B11" s="9" t="s">
        <v>61</v>
      </c>
      <c r="C11" s="27">
        <v>715</v>
      </c>
      <c r="D11" s="27">
        <v>782</v>
      </c>
      <c r="E11" s="31">
        <v>1211</v>
      </c>
      <c r="F11" s="31">
        <v>1293</v>
      </c>
      <c r="G11" s="27">
        <v>718</v>
      </c>
      <c r="H11" s="31">
        <v>1287.4</v>
      </c>
      <c r="I11" s="31">
        <v>1132</v>
      </c>
      <c r="J11" s="27">
        <v>385</v>
      </c>
      <c r="K11" s="27">
        <v>625</v>
      </c>
      <c r="L11" s="27">
        <v>440</v>
      </c>
      <c r="M11" s="27">
        <v>482</v>
      </c>
      <c r="N11" s="28">
        <v>194</v>
      </c>
      <c r="O11" s="29">
        <f t="shared" si="0"/>
        <v>9264.4</v>
      </c>
      <c r="P11" s="30">
        <f t="shared" si="1"/>
        <v>772.0333333333333</v>
      </c>
    </row>
    <row r="12" spans="1:16" ht="12.75">
      <c r="A12" s="4" t="s">
        <v>48</v>
      </c>
      <c r="B12" s="9" t="s">
        <v>21</v>
      </c>
      <c r="C12" s="27">
        <v>900</v>
      </c>
      <c r="D12" s="27">
        <v>620</v>
      </c>
      <c r="E12" s="31">
        <v>1240</v>
      </c>
      <c r="F12" s="31">
        <v>1000</v>
      </c>
      <c r="G12" s="27">
        <v>740</v>
      </c>
      <c r="H12" s="27">
        <v>450</v>
      </c>
      <c r="I12" s="27">
        <v>200</v>
      </c>
      <c r="J12" s="27">
        <v>640</v>
      </c>
      <c r="K12" s="27">
        <v>760</v>
      </c>
      <c r="L12" s="27">
        <v>230</v>
      </c>
      <c r="M12" s="27"/>
      <c r="N12" s="28"/>
      <c r="O12" s="29">
        <f t="shared" si="0"/>
        <v>6780</v>
      </c>
      <c r="P12" s="30">
        <f t="shared" si="1"/>
        <v>678</v>
      </c>
    </row>
    <row r="13" spans="1:16" ht="12.75">
      <c r="A13" s="4" t="s">
        <v>45</v>
      </c>
      <c r="B13" s="9" t="s">
        <v>20</v>
      </c>
      <c r="C13" s="27">
        <v>833</v>
      </c>
      <c r="D13" s="27">
        <v>600</v>
      </c>
      <c r="E13" s="31">
        <v>1005</v>
      </c>
      <c r="F13" s="27">
        <v>565</v>
      </c>
      <c r="G13" s="27">
        <v>548</v>
      </c>
      <c r="H13" s="27">
        <v>581</v>
      </c>
      <c r="I13" s="27">
        <v>450</v>
      </c>
      <c r="J13" s="27">
        <v>530</v>
      </c>
      <c r="K13" s="27">
        <v>730</v>
      </c>
      <c r="L13" s="27">
        <v>250</v>
      </c>
      <c r="M13" s="27">
        <v>580</v>
      </c>
      <c r="N13" s="28">
        <v>45</v>
      </c>
      <c r="O13" s="29">
        <f t="shared" si="0"/>
        <v>6717</v>
      </c>
      <c r="P13" s="30">
        <f t="shared" si="1"/>
        <v>559.75</v>
      </c>
    </row>
    <row r="14" spans="1:16" ht="12.75">
      <c r="A14" s="4" t="s">
        <v>38</v>
      </c>
      <c r="B14" s="9" t="s">
        <v>39</v>
      </c>
      <c r="C14" s="27">
        <v>583</v>
      </c>
      <c r="D14" s="27">
        <v>905</v>
      </c>
      <c r="E14" s="27">
        <v>861</v>
      </c>
      <c r="F14" s="27">
        <v>970</v>
      </c>
      <c r="G14" s="27">
        <v>635</v>
      </c>
      <c r="H14" s="27">
        <v>845</v>
      </c>
      <c r="I14" s="27">
        <v>520</v>
      </c>
      <c r="J14" s="27">
        <v>565</v>
      </c>
      <c r="K14" s="27">
        <v>504</v>
      </c>
      <c r="L14" s="27">
        <v>60</v>
      </c>
      <c r="M14" s="27"/>
      <c r="N14" s="28"/>
      <c r="O14" s="29">
        <f t="shared" si="0"/>
        <v>6448</v>
      </c>
      <c r="P14" s="30">
        <f t="shared" si="1"/>
        <v>644.8</v>
      </c>
    </row>
    <row r="15" spans="1:16" ht="12.75">
      <c r="A15" s="4" t="s">
        <v>65</v>
      </c>
      <c r="B15" s="9" t="s">
        <v>66</v>
      </c>
      <c r="C15" s="27">
        <v>248</v>
      </c>
      <c r="D15" s="27">
        <v>228</v>
      </c>
      <c r="E15" s="27">
        <v>600</v>
      </c>
      <c r="F15" s="27">
        <v>737</v>
      </c>
      <c r="G15" s="31">
        <v>1090</v>
      </c>
      <c r="H15" s="27">
        <v>0</v>
      </c>
      <c r="I15" s="27">
        <v>207</v>
      </c>
      <c r="J15" s="27">
        <v>927</v>
      </c>
      <c r="K15" s="27">
        <v>315</v>
      </c>
      <c r="L15" s="27">
        <v>121</v>
      </c>
      <c r="M15" s="27">
        <v>344</v>
      </c>
      <c r="N15" s="28"/>
      <c r="O15" s="29">
        <f t="shared" si="0"/>
        <v>4817</v>
      </c>
      <c r="P15" s="30">
        <f t="shared" si="1"/>
        <v>437.90909090909093</v>
      </c>
    </row>
    <row r="16" spans="1:16" ht="12.75">
      <c r="A16" s="4" t="s">
        <v>36</v>
      </c>
      <c r="B16" s="9" t="s">
        <v>37</v>
      </c>
      <c r="C16" s="27">
        <v>0</v>
      </c>
      <c r="D16" s="27">
        <v>175</v>
      </c>
      <c r="E16" s="27">
        <v>589</v>
      </c>
      <c r="F16" s="27">
        <v>840</v>
      </c>
      <c r="G16" s="27">
        <f>126+145+170+159+54+188</f>
        <v>842</v>
      </c>
      <c r="H16" s="27">
        <f>88+150+210</f>
        <v>448</v>
      </c>
      <c r="I16" s="27">
        <f>115+135+129+60</f>
        <v>439</v>
      </c>
      <c r="J16" s="27">
        <f>170</f>
        <v>170</v>
      </c>
      <c r="K16" s="27">
        <f>155+130+127</f>
        <v>412</v>
      </c>
      <c r="L16" s="27">
        <f>127+83+64</f>
        <v>274</v>
      </c>
      <c r="M16" s="27"/>
      <c r="N16" s="28"/>
      <c r="O16" s="29">
        <f t="shared" si="0"/>
        <v>4189</v>
      </c>
      <c r="P16" s="30">
        <f t="shared" si="1"/>
        <v>418.9</v>
      </c>
    </row>
    <row r="17" spans="1:16" ht="12.75">
      <c r="A17" s="4" t="s">
        <v>49</v>
      </c>
      <c r="B17" s="9" t="s">
        <v>50</v>
      </c>
      <c r="C17" s="27">
        <v>420</v>
      </c>
      <c r="D17" s="27">
        <v>355</v>
      </c>
      <c r="E17" s="27">
        <v>625</v>
      </c>
      <c r="F17" s="27">
        <v>560</v>
      </c>
      <c r="G17" s="27">
        <v>475</v>
      </c>
      <c r="H17" s="27">
        <v>435</v>
      </c>
      <c r="I17" s="27">
        <v>680</v>
      </c>
      <c r="J17" s="27"/>
      <c r="K17" s="27"/>
      <c r="L17" s="27"/>
      <c r="M17" s="27"/>
      <c r="N17" s="28"/>
      <c r="O17" s="29">
        <f t="shared" si="0"/>
        <v>3550</v>
      </c>
      <c r="P17" s="30">
        <f t="shared" si="1"/>
        <v>507.14285714285717</v>
      </c>
    </row>
    <row r="18" spans="1:16" ht="12.75">
      <c r="A18" s="4" t="s">
        <v>57</v>
      </c>
      <c r="B18" s="9" t="s">
        <v>58</v>
      </c>
      <c r="C18" s="22">
        <v>0</v>
      </c>
      <c r="D18" s="22">
        <v>0</v>
      </c>
      <c r="E18" s="22">
        <v>0</v>
      </c>
      <c r="F18" s="22">
        <v>720</v>
      </c>
      <c r="G18" s="26">
        <v>1785</v>
      </c>
      <c r="H18" s="22">
        <f>2850-2505</f>
        <v>345</v>
      </c>
      <c r="I18" s="22">
        <f>3025-2850</f>
        <v>175</v>
      </c>
      <c r="J18" s="22"/>
      <c r="K18" s="22"/>
      <c r="L18" s="22"/>
      <c r="M18" s="22"/>
      <c r="N18" s="23"/>
      <c r="O18" s="29">
        <f t="shared" si="0"/>
        <v>3025</v>
      </c>
      <c r="P18" s="30">
        <f t="shared" si="1"/>
        <v>432.14285714285717</v>
      </c>
    </row>
    <row r="19" spans="1:16" ht="12.75">
      <c r="A19" s="4" t="s">
        <v>54</v>
      </c>
      <c r="B19" s="9" t="s">
        <v>28</v>
      </c>
      <c r="C19" s="27">
        <v>46</v>
      </c>
      <c r="D19" s="27">
        <v>99</v>
      </c>
      <c r="E19" s="27">
        <v>388</v>
      </c>
      <c r="F19" s="27">
        <v>387</v>
      </c>
      <c r="G19" s="27">
        <v>499</v>
      </c>
      <c r="H19" s="27">
        <v>564</v>
      </c>
      <c r="I19" s="27">
        <v>223</v>
      </c>
      <c r="J19" s="27">
        <v>342</v>
      </c>
      <c r="K19" s="27">
        <v>188</v>
      </c>
      <c r="L19" s="27">
        <v>65</v>
      </c>
      <c r="M19" s="27">
        <v>188</v>
      </c>
      <c r="N19" s="28">
        <v>0</v>
      </c>
      <c r="O19" s="29">
        <f t="shared" si="0"/>
        <v>2989</v>
      </c>
      <c r="P19" s="30">
        <f t="shared" si="1"/>
        <v>249.08333333333334</v>
      </c>
    </row>
    <row r="20" spans="1:16" ht="12.75">
      <c r="A20" s="4" t="s">
        <v>33</v>
      </c>
      <c r="B20" s="9" t="s">
        <v>21</v>
      </c>
      <c r="C20" s="27">
        <v>359</v>
      </c>
      <c r="D20" s="27">
        <v>275</v>
      </c>
      <c r="E20" s="27">
        <v>807</v>
      </c>
      <c r="F20" s="27">
        <v>700</v>
      </c>
      <c r="G20" s="27"/>
      <c r="H20" s="27"/>
      <c r="I20" s="27"/>
      <c r="J20" s="27"/>
      <c r="K20" s="27"/>
      <c r="L20" s="27"/>
      <c r="M20" s="27"/>
      <c r="N20" s="28"/>
      <c r="O20" s="29">
        <f t="shared" si="0"/>
        <v>2141</v>
      </c>
      <c r="P20" s="30">
        <f t="shared" si="1"/>
        <v>535.25</v>
      </c>
    </row>
    <row r="21" spans="1:16" ht="12.75">
      <c r="A21" s="4" t="s">
        <v>24</v>
      </c>
      <c r="B21" s="9" t="s">
        <v>17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375</v>
      </c>
      <c r="J21" s="22">
        <v>350</v>
      </c>
      <c r="K21" s="22">
        <v>450</v>
      </c>
      <c r="L21" s="22">
        <v>375</v>
      </c>
      <c r="M21" s="22">
        <v>300</v>
      </c>
      <c r="N21" s="23"/>
      <c r="O21" s="29">
        <f t="shared" si="0"/>
        <v>1850</v>
      </c>
      <c r="P21" s="30">
        <f t="shared" si="1"/>
        <v>168.1818181818182</v>
      </c>
    </row>
    <row r="22" spans="1:16" ht="12.75">
      <c r="A22" s="4" t="s">
        <v>52</v>
      </c>
      <c r="B22" s="9" t="s">
        <v>53</v>
      </c>
      <c r="C22" s="27">
        <v>512</v>
      </c>
      <c r="D22" s="27">
        <v>621</v>
      </c>
      <c r="E22" s="27">
        <v>151</v>
      </c>
      <c r="F22" s="27"/>
      <c r="G22" s="27"/>
      <c r="H22" s="27"/>
      <c r="I22" s="27"/>
      <c r="J22" s="27"/>
      <c r="K22" s="27"/>
      <c r="L22" s="27"/>
      <c r="M22" s="27"/>
      <c r="N22" s="28"/>
      <c r="O22" s="29">
        <f t="shared" si="0"/>
        <v>1284</v>
      </c>
      <c r="P22" s="30">
        <f t="shared" si="1"/>
        <v>428</v>
      </c>
    </row>
    <row r="23" spans="1:16" ht="12.75">
      <c r="A23" s="4" t="s">
        <v>63</v>
      </c>
      <c r="B23" s="9" t="s">
        <v>64</v>
      </c>
      <c r="C23" s="27">
        <v>0</v>
      </c>
      <c r="D23" s="27">
        <v>58</v>
      </c>
      <c r="E23" s="27">
        <v>327</v>
      </c>
      <c r="F23" s="27">
        <v>105</v>
      </c>
      <c r="G23" s="27"/>
      <c r="H23" s="27"/>
      <c r="I23" s="27"/>
      <c r="J23" s="27"/>
      <c r="K23" s="27"/>
      <c r="L23" s="27"/>
      <c r="M23" s="27"/>
      <c r="N23" s="28"/>
      <c r="O23" s="29">
        <f t="shared" si="0"/>
        <v>490</v>
      </c>
      <c r="P23" s="30">
        <f t="shared" si="1"/>
        <v>122.5</v>
      </c>
    </row>
    <row r="24" spans="1:16" ht="12.75">
      <c r="A24" s="4"/>
      <c r="B24" s="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5"/>
      <c r="P24" s="13"/>
    </row>
    <row r="25" spans="1:16" ht="12.75">
      <c r="A25" s="4"/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15"/>
      <c r="P25" s="13"/>
    </row>
    <row r="26" spans="1:16" ht="12.75">
      <c r="A26" s="4"/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15"/>
      <c r="P26" s="13"/>
    </row>
    <row r="27" spans="1:16" ht="12.75">
      <c r="A27" s="4"/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15"/>
      <c r="P27" s="13"/>
    </row>
    <row r="28" spans="3:15" ht="12.75">
      <c r="C28" s="25">
        <f aca="true" t="shared" si="2" ref="C28:O28">SUM(C4:C27)</f>
        <v>10055.26</v>
      </c>
      <c r="D28" s="25">
        <f t="shared" si="2"/>
        <v>10509.33</v>
      </c>
      <c r="E28" s="25">
        <f t="shared" si="2"/>
        <v>16989.190000000002</v>
      </c>
      <c r="F28" s="25">
        <f t="shared" si="2"/>
        <v>16503</v>
      </c>
      <c r="G28" s="25">
        <f t="shared" si="2"/>
        <v>15284.98</v>
      </c>
      <c r="H28" s="25">
        <f t="shared" si="2"/>
        <v>12558.43</v>
      </c>
      <c r="I28" s="25">
        <f t="shared" si="2"/>
        <v>11780.49</v>
      </c>
      <c r="J28" s="25">
        <f t="shared" si="2"/>
        <v>12687.03</v>
      </c>
      <c r="K28" s="25">
        <f t="shared" si="2"/>
        <v>10606.75</v>
      </c>
      <c r="L28" s="25">
        <f t="shared" si="2"/>
        <v>7956.85</v>
      </c>
      <c r="M28" s="25">
        <f t="shared" si="2"/>
        <v>7317</v>
      </c>
      <c r="N28" s="25">
        <f t="shared" si="2"/>
        <v>3459</v>
      </c>
      <c r="O28" s="75">
        <f t="shared" si="2"/>
        <v>135707.31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zoomScale="125" zoomScaleNormal="125" zoomScalePageLayoutView="0" workbookViewId="0" topLeftCell="A1">
      <selection activeCell="C6" sqref="C6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22">
        <v>848</v>
      </c>
      <c r="D4" s="16">
        <v>1018</v>
      </c>
      <c r="E4" s="17">
        <v>1619</v>
      </c>
      <c r="F4" s="17">
        <v>1538</v>
      </c>
      <c r="G4" s="17">
        <v>1558</v>
      </c>
      <c r="H4" s="17">
        <v>1743</v>
      </c>
      <c r="I4" s="17">
        <v>1647</v>
      </c>
      <c r="J4" s="17">
        <v>1741</v>
      </c>
      <c r="K4" s="17">
        <v>1542</v>
      </c>
      <c r="L4" s="16">
        <v>1412</v>
      </c>
      <c r="M4" s="16">
        <v>1295</v>
      </c>
      <c r="N4" s="16">
        <v>1239</v>
      </c>
      <c r="O4" s="15">
        <f aca="true" t="shared" si="0" ref="O4:O18">SUM(C4:N4)</f>
        <v>17200</v>
      </c>
      <c r="P4" s="13">
        <f aca="true" t="shared" si="1" ref="P4:P18">AVERAGE(C4:N4)</f>
        <v>1433.3333333333333</v>
      </c>
    </row>
    <row r="5" spans="1:16" ht="12.75">
      <c r="A5" s="4" t="s">
        <v>46</v>
      </c>
      <c r="B5" s="9" t="s">
        <v>47</v>
      </c>
      <c r="C5" s="22">
        <v>300</v>
      </c>
      <c r="D5" s="22">
        <v>53</v>
      </c>
      <c r="E5" s="16">
        <v>1030</v>
      </c>
      <c r="F5" s="17">
        <v>1558</v>
      </c>
      <c r="G5" s="17">
        <v>1518</v>
      </c>
      <c r="H5" s="16">
        <v>1338</v>
      </c>
      <c r="I5" s="17">
        <v>1516</v>
      </c>
      <c r="J5" s="17">
        <v>1857</v>
      </c>
      <c r="K5" s="22">
        <v>825</v>
      </c>
      <c r="L5" s="22">
        <v>416</v>
      </c>
      <c r="M5" s="22">
        <v>0</v>
      </c>
      <c r="N5" s="23">
        <v>336</v>
      </c>
      <c r="O5" s="15">
        <f t="shared" si="0"/>
        <v>10747</v>
      </c>
      <c r="P5" s="13">
        <f t="shared" si="1"/>
        <v>895.5833333333334</v>
      </c>
    </row>
    <row r="6" spans="1:16" ht="12.75">
      <c r="A6" s="4" t="s">
        <v>26</v>
      </c>
      <c r="B6" s="9" t="s">
        <v>27</v>
      </c>
      <c r="C6" s="22">
        <v>331</v>
      </c>
      <c r="D6" s="22">
        <v>599</v>
      </c>
      <c r="E6" s="16">
        <v>1026</v>
      </c>
      <c r="F6" s="22">
        <v>841</v>
      </c>
      <c r="G6" s="22">
        <v>832</v>
      </c>
      <c r="H6" s="16">
        <v>1230</v>
      </c>
      <c r="I6" s="16">
        <v>1080</v>
      </c>
      <c r="J6" s="24">
        <v>1129</v>
      </c>
      <c r="K6" s="22">
        <v>896</v>
      </c>
      <c r="L6" s="22">
        <v>883</v>
      </c>
      <c r="M6" s="22">
        <v>590</v>
      </c>
      <c r="N6" s="23">
        <v>735</v>
      </c>
      <c r="O6" s="15">
        <f t="shared" si="0"/>
        <v>10172</v>
      </c>
      <c r="P6" s="13">
        <f t="shared" si="1"/>
        <v>847.6666666666666</v>
      </c>
    </row>
    <row r="7" spans="1:16" ht="12.75">
      <c r="A7" s="4" t="s">
        <v>22</v>
      </c>
      <c r="B7" s="9" t="s">
        <v>23</v>
      </c>
      <c r="C7" s="22">
        <v>510</v>
      </c>
      <c r="D7" s="22">
        <v>478</v>
      </c>
      <c r="E7" s="22">
        <v>820</v>
      </c>
      <c r="F7" s="22">
        <v>837</v>
      </c>
      <c r="G7" s="22">
        <v>876</v>
      </c>
      <c r="H7" s="16">
        <v>1040</v>
      </c>
      <c r="I7" s="22">
        <v>649</v>
      </c>
      <c r="J7" s="22">
        <v>923</v>
      </c>
      <c r="K7" s="22">
        <v>956</v>
      </c>
      <c r="L7" s="16">
        <v>1107</v>
      </c>
      <c r="M7" s="22">
        <v>358</v>
      </c>
      <c r="N7" s="23"/>
      <c r="O7" s="15">
        <f t="shared" si="0"/>
        <v>8554</v>
      </c>
      <c r="P7" s="13">
        <f t="shared" si="1"/>
        <v>777.6363636363636</v>
      </c>
    </row>
    <row r="8" spans="1:16" ht="12.75">
      <c r="A8" s="4" t="s">
        <v>24</v>
      </c>
      <c r="B8" s="9" t="s">
        <v>44</v>
      </c>
      <c r="C8" s="22">
        <v>223</v>
      </c>
      <c r="D8" s="22">
        <v>607</v>
      </c>
      <c r="E8" s="22">
        <v>857</v>
      </c>
      <c r="F8" s="16">
        <v>1034</v>
      </c>
      <c r="G8" s="22">
        <v>563</v>
      </c>
      <c r="H8" s="22">
        <v>884</v>
      </c>
      <c r="I8" s="16">
        <v>1044</v>
      </c>
      <c r="J8" s="16">
        <v>1006</v>
      </c>
      <c r="K8" s="22">
        <v>781</v>
      </c>
      <c r="L8" s="22">
        <v>781</v>
      </c>
      <c r="M8" s="22"/>
      <c r="N8" s="23">
        <v>0</v>
      </c>
      <c r="O8" s="15">
        <f t="shared" si="0"/>
        <v>7780</v>
      </c>
      <c r="P8" s="13">
        <f t="shared" si="1"/>
        <v>707.2727272727273</v>
      </c>
    </row>
    <row r="9" spans="1:16" ht="12.75">
      <c r="A9" s="4" t="s">
        <v>48</v>
      </c>
      <c r="B9" s="9" t="s">
        <v>21</v>
      </c>
      <c r="C9" s="22">
        <v>511</v>
      </c>
      <c r="D9" s="22">
        <v>409</v>
      </c>
      <c r="E9" s="16">
        <v>1079</v>
      </c>
      <c r="F9" s="22">
        <v>411</v>
      </c>
      <c r="G9" s="22">
        <v>580</v>
      </c>
      <c r="H9" s="22">
        <v>605</v>
      </c>
      <c r="I9" s="22">
        <v>1250</v>
      </c>
      <c r="J9" s="22">
        <v>325</v>
      </c>
      <c r="K9" s="22">
        <v>380</v>
      </c>
      <c r="L9" s="22">
        <v>250</v>
      </c>
      <c r="M9" s="22">
        <v>350</v>
      </c>
      <c r="N9" s="23">
        <v>650</v>
      </c>
      <c r="O9" s="15">
        <f t="shared" si="0"/>
        <v>6800</v>
      </c>
      <c r="P9" s="13">
        <f t="shared" si="1"/>
        <v>566.6666666666666</v>
      </c>
    </row>
    <row r="10" spans="1:16" ht="12.75">
      <c r="A10" s="4" t="s">
        <v>38</v>
      </c>
      <c r="B10" s="9" t="s">
        <v>39</v>
      </c>
      <c r="C10" s="22">
        <v>168</v>
      </c>
      <c r="D10" s="22">
        <v>213</v>
      </c>
      <c r="E10" s="22">
        <v>289</v>
      </c>
      <c r="F10" s="22">
        <v>567</v>
      </c>
      <c r="G10" s="16">
        <v>1138</v>
      </c>
      <c r="H10" s="22">
        <v>715</v>
      </c>
      <c r="I10" s="22">
        <v>770</v>
      </c>
      <c r="J10" s="22">
        <v>854</v>
      </c>
      <c r="K10" s="22">
        <v>477</v>
      </c>
      <c r="L10" s="22">
        <v>251</v>
      </c>
      <c r="M10" s="22">
        <v>192</v>
      </c>
      <c r="N10" s="23"/>
      <c r="O10" s="15">
        <f t="shared" si="0"/>
        <v>5634</v>
      </c>
      <c r="P10" s="13">
        <f t="shared" si="1"/>
        <v>512.1818181818181</v>
      </c>
    </row>
    <row r="11" spans="1:16" ht="12.75">
      <c r="A11" s="4" t="s">
        <v>45</v>
      </c>
      <c r="B11" s="9" t="s">
        <v>20</v>
      </c>
      <c r="C11" s="22">
        <v>260</v>
      </c>
      <c r="D11" s="22">
        <v>220</v>
      </c>
      <c r="E11" s="22">
        <v>726</v>
      </c>
      <c r="F11" s="22">
        <v>146</v>
      </c>
      <c r="G11" s="22">
        <v>405</v>
      </c>
      <c r="H11" s="22">
        <v>0</v>
      </c>
      <c r="I11" s="22">
        <v>235</v>
      </c>
      <c r="J11" s="22">
        <v>295</v>
      </c>
      <c r="K11" s="22">
        <v>450</v>
      </c>
      <c r="L11" s="22">
        <v>260</v>
      </c>
      <c r="M11" s="22">
        <v>256</v>
      </c>
      <c r="N11" s="23">
        <v>424</v>
      </c>
      <c r="O11" s="15">
        <f t="shared" si="0"/>
        <v>3677</v>
      </c>
      <c r="P11" s="13">
        <f t="shared" si="1"/>
        <v>306.4166666666667</v>
      </c>
    </row>
    <row r="12" spans="1:16" ht="12.75">
      <c r="A12" s="4" t="s">
        <v>36</v>
      </c>
      <c r="B12" s="9" t="s">
        <v>37</v>
      </c>
      <c r="C12" s="22">
        <v>0</v>
      </c>
      <c r="D12" s="22">
        <v>0</v>
      </c>
      <c r="E12" s="22">
        <v>145</v>
      </c>
      <c r="F12" s="22">
        <v>744</v>
      </c>
      <c r="G12" s="22">
        <v>690</v>
      </c>
      <c r="H12" s="22">
        <v>202</v>
      </c>
      <c r="I12" s="22">
        <v>414</v>
      </c>
      <c r="J12" s="22">
        <v>386</v>
      </c>
      <c r="K12" s="22">
        <v>314</v>
      </c>
      <c r="L12" s="22">
        <v>342</v>
      </c>
      <c r="M12" s="22"/>
      <c r="N12" s="23"/>
      <c r="O12" s="15">
        <f t="shared" si="0"/>
        <v>3237</v>
      </c>
      <c r="P12" s="13">
        <f t="shared" si="1"/>
        <v>323.7</v>
      </c>
    </row>
    <row r="13" spans="1:16" ht="12.75">
      <c r="A13" s="4" t="s">
        <v>54</v>
      </c>
      <c r="B13" s="9" t="s">
        <v>28</v>
      </c>
      <c r="C13" s="22">
        <v>0</v>
      </c>
      <c r="D13" s="22">
        <v>0</v>
      </c>
      <c r="E13" s="22">
        <v>224</v>
      </c>
      <c r="F13" s="22">
        <v>376</v>
      </c>
      <c r="G13" s="22">
        <v>302</v>
      </c>
      <c r="H13" s="22">
        <v>294</v>
      </c>
      <c r="I13" s="22">
        <v>295</v>
      </c>
      <c r="J13" s="22">
        <v>449</v>
      </c>
      <c r="K13" s="22"/>
      <c r="L13" s="22"/>
      <c r="M13" s="22"/>
      <c r="N13" s="23"/>
      <c r="O13" s="15">
        <f t="shared" si="0"/>
        <v>1940</v>
      </c>
      <c r="P13" s="13">
        <f t="shared" si="1"/>
        <v>242.5</v>
      </c>
    </row>
    <row r="14" spans="1:16" ht="12.75">
      <c r="A14" s="4" t="s">
        <v>52</v>
      </c>
      <c r="B14" s="9" t="s">
        <v>53</v>
      </c>
      <c r="C14" s="22">
        <v>354</v>
      </c>
      <c r="D14" s="22">
        <v>354</v>
      </c>
      <c r="E14" s="22">
        <v>534</v>
      </c>
      <c r="F14" s="22"/>
      <c r="G14" s="22"/>
      <c r="H14" s="22"/>
      <c r="I14" s="22"/>
      <c r="J14" s="22"/>
      <c r="K14" s="22"/>
      <c r="L14" s="22"/>
      <c r="M14" s="22"/>
      <c r="N14" s="23"/>
      <c r="O14" s="15">
        <f t="shared" si="0"/>
        <v>1242</v>
      </c>
      <c r="P14" s="13">
        <f t="shared" si="1"/>
        <v>414</v>
      </c>
    </row>
    <row r="15" spans="1:16" ht="12.75">
      <c r="A15" s="4" t="s">
        <v>31</v>
      </c>
      <c r="B15" s="9" t="s">
        <v>30</v>
      </c>
      <c r="C15" s="22">
        <v>162</v>
      </c>
      <c r="D15" s="22">
        <v>296</v>
      </c>
      <c r="E15" s="22">
        <v>478</v>
      </c>
      <c r="F15" s="22"/>
      <c r="G15" s="22"/>
      <c r="H15" s="22"/>
      <c r="I15" s="22"/>
      <c r="J15" s="22"/>
      <c r="K15" s="22"/>
      <c r="L15" s="22"/>
      <c r="M15" s="22"/>
      <c r="N15" s="23"/>
      <c r="O15" s="15">
        <f t="shared" si="0"/>
        <v>936</v>
      </c>
      <c r="P15" s="13">
        <f t="shared" si="1"/>
        <v>312</v>
      </c>
    </row>
    <row r="16" spans="1:16" ht="12.75">
      <c r="A16" s="4" t="s">
        <v>49</v>
      </c>
      <c r="B16" s="9" t="s">
        <v>50</v>
      </c>
      <c r="C16" s="22">
        <v>148</v>
      </c>
      <c r="D16" s="22">
        <v>130</v>
      </c>
      <c r="E16" s="22">
        <v>365</v>
      </c>
      <c r="F16" s="22"/>
      <c r="G16" s="22"/>
      <c r="H16" s="22"/>
      <c r="I16" s="22"/>
      <c r="J16" s="22"/>
      <c r="K16" s="22"/>
      <c r="L16" s="22"/>
      <c r="M16" s="22"/>
      <c r="N16" s="23"/>
      <c r="O16" s="15">
        <f t="shared" si="0"/>
        <v>643</v>
      </c>
      <c r="P16" s="13">
        <f t="shared" si="1"/>
        <v>214.33333333333334</v>
      </c>
    </row>
    <row r="17" spans="1:16" ht="12.75">
      <c r="A17" s="4" t="s">
        <v>51</v>
      </c>
      <c r="B17" s="9" t="s">
        <v>55</v>
      </c>
      <c r="C17" s="22">
        <v>180</v>
      </c>
      <c r="D17" s="22">
        <v>0</v>
      </c>
      <c r="E17" s="22">
        <v>0</v>
      </c>
      <c r="F17" s="22"/>
      <c r="G17" s="22"/>
      <c r="H17" s="22"/>
      <c r="I17" s="22"/>
      <c r="J17" s="22"/>
      <c r="K17" s="22"/>
      <c r="L17" s="22"/>
      <c r="M17" s="22"/>
      <c r="N17" s="23"/>
      <c r="O17" s="15">
        <f t="shared" si="0"/>
        <v>180</v>
      </c>
      <c r="P17" s="13">
        <f t="shared" si="1"/>
        <v>60</v>
      </c>
    </row>
    <row r="18" spans="1:16" ht="12.75">
      <c r="A18" s="4" t="s">
        <v>52</v>
      </c>
      <c r="B18" s="9" t="s">
        <v>56</v>
      </c>
      <c r="C18" s="22">
        <v>0</v>
      </c>
      <c r="D18" s="22">
        <v>0</v>
      </c>
      <c r="E18" s="22">
        <v>134</v>
      </c>
      <c r="F18" s="22"/>
      <c r="G18" s="22"/>
      <c r="H18" s="22"/>
      <c r="I18" s="22"/>
      <c r="J18" s="22"/>
      <c r="K18" s="22"/>
      <c r="L18" s="22"/>
      <c r="M18" s="22"/>
      <c r="N18" s="23"/>
      <c r="O18" s="15">
        <f t="shared" si="0"/>
        <v>134</v>
      </c>
      <c r="P18" s="13">
        <f t="shared" si="1"/>
        <v>44.666666666666664</v>
      </c>
    </row>
    <row r="19" spans="1:16" ht="12.75">
      <c r="A19" s="4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3"/>
    </row>
    <row r="20" spans="1:16" ht="12.75">
      <c r="A20" s="4"/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3"/>
    </row>
    <row r="21" spans="1:16" ht="12.75">
      <c r="A21" s="4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5"/>
      <c r="P21" s="13"/>
    </row>
    <row r="22" spans="1:16" ht="12.75">
      <c r="A22" s="4"/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5"/>
      <c r="P22" s="13"/>
    </row>
    <row r="23" spans="1:16" ht="12.75">
      <c r="A23" s="4"/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15"/>
      <c r="P23" s="13"/>
    </row>
    <row r="24" spans="1:16" ht="12.75">
      <c r="A24" s="4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5"/>
      <c r="P24" s="13"/>
    </row>
    <row r="25" spans="3:15" ht="12.75">
      <c r="C25" s="5">
        <f aca="true" t="shared" si="2" ref="C25:O25">SUM(C4:C24)</f>
        <v>3995</v>
      </c>
      <c r="D25" s="5">
        <f t="shared" si="2"/>
        <v>4377</v>
      </c>
      <c r="E25" s="5">
        <f t="shared" si="2"/>
        <v>9326</v>
      </c>
      <c r="F25" s="5">
        <f t="shared" si="2"/>
        <v>8052</v>
      </c>
      <c r="G25" s="5">
        <f t="shared" si="2"/>
        <v>8462</v>
      </c>
      <c r="H25" s="5">
        <f t="shared" si="2"/>
        <v>8051</v>
      </c>
      <c r="I25" s="5">
        <f t="shared" si="2"/>
        <v>8900</v>
      </c>
      <c r="J25" s="5">
        <f t="shared" si="2"/>
        <v>8965</v>
      </c>
      <c r="K25" s="5">
        <f t="shared" si="2"/>
        <v>6621</v>
      </c>
      <c r="L25" s="5">
        <f t="shared" si="2"/>
        <v>5702</v>
      </c>
      <c r="M25" s="5">
        <f t="shared" si="2"/>
        <v>3041</v>
      </c>
      <c r="N25" s="5">
        <f t="shared" si="2"/>
        <v>3384</v>
      </c>
      <c r="O25" s="76">
        <f t="shared" si="2"/>
        <v>78876</v>
      </c>
    </row>
  </sheetData>
  <sheetProtection/>
  <mergeCells count="2">
    <mergeCell ref="A1:P1"/>
    <mergeCell ref="A2:P2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P15"/>
  <sheetViews>
    <sheetView zoomScale="125" zoomScaleNormal="125" zoomScalePageLayoutView="0" workbookViewId="0" topLeftCell="A1">
      <selection activeCell="K8" sqref="K8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  <col min="17" max="16384" width="11.421875" style="2" customWidth="1"/>
  </cols>
  <sheetData>
    <row r="1" spans="1:16" s="6" customFormat="1" ht="26.25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6" customFormat="1" ht="66" customHeight="1" thickBo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s="8" customFormat="1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34</v>
      </c>
      <c r="B4" s="9" t="s">
        <v>35</v>
      </c>
      <c r="C4" s="16">
        <v>1291</v>
      </c>
      <c r="D4" s="16">
        <v>1336</v>
      </c>
      <c r="E4" s="17">
        <v>1843</v>
      </c>
      <c r="F4" s="17">
        <v>1619</v>
      </c>
      <c r="G4" s="17">
        <v>1762</v>
      </c>
      <c r="H4" s="17">
        <v>1744</v>
      </c>
      <c r="I4" s="17">
        <v>1705</v>
      </c>
      <c r="J4" s="17">
        <v>1780</v>
      </c>
      <c r="K4" s="16">
        <v>1483</v>
      </c>
      <c r="L4" s="16">
        <v>1212</v>
      </c>
      <c r="M4" s="16">
        <v>1009</v>
      </c>
      <c r="N4" s="11">
        <v>911</v>
      </c>
      <c r="O4" s="15">
        <f aca="true" t="shared" si="0" ref="O4:O14">SUM(C4:N4)</f>
        <v>17695</v>
      </c>
      <c r="P4" s="13">
        <f aca="true" t="shared" si="1" ref="P4:P14">AVERAGE(C4:N4)</f>
        <v>1474.5833333333333</v>
      </c>
    </row>
    <row r="5" spans="1:16" ht="12.75">
      <c r="A5" s="4" t="s">
        <v>22</v>
      </c>
      <c r="B5" s="9" t="s">
        <v>23</v>
      </c>
      <c r="C5" s="5">
        <v>796</v>
      </c>
      <c r="D5" s="5">
        <v>462</v>
      </c>
      <c r="E5" s="16">
        <v>1364</v>
      </c>
      <c r="F5" s="16">
        <v>1002</v>
      </c>
      <c r="G5" s="16">
        <v>1341</v>
      </c>
      <c r="H5" s="16">
        <v>1209</v>
      </c>
      <c r="I5" s="16">
        <v>1050</v>
      </c>
      <c r="J5" s="16">
        <v>1094</v>
      </c>
      <c r="K5" s="16">
        <v>1253</v>
      </c>
      <c r="L5" s="5">
        <v>829</v>
      </c>
      <c r="M5" s="5">
        <v>648</v>
      </c>
      <c r="N5" s="11">
        <v>284</v>
      </c>
      <c r="O5" s="15">
        <f t="shared" si="0"/>
        <v>11332</v>
      </c>
      <c r="P5" s="13">
        <f t="shared" si="1"/>
        <v>944.3333333333334</v>
      </c>
    </row>
    <row r="6" spans="1:16" ht="12.75">
      <c r="A6" s="4" t="s">
        <v>16</v>
      </c>
      <c r="B6" s="9" t="s">
        <v>15</v>
      </c>
      <c r="C6" s="5">
        <v>597</v>
      </c>
      <c r="D6" s="16">
        <v>1056</v>
      </c>
      <c r="E6" s="16">
        <v>1084</v>
      </c>
      <c r="F6" s="16">
        <v>1008</v>
      </c>
      <c r="G6" s="16">
        <v>1132</v>
      </c>
      <c r="H6" s="16">
        <v>1009</v>
      </c>
      <c r="I6" s="5">
        <v>817</v>
      </c>
      <c r="J6" s="5">
        <v>821</v>
      </c>
      <c r="K6" s="16">
        <v>1111</v>
      </c>
      <c r="L6" s="5">
        <v>676</v>
      </c>
      <c r="M6" s="5">
        <v>453</v>
      </c>
      <c r="N6" s="11">
        <v>245</v>
      </c>
      <c r="O6" s="15">
        <f t="shared" si="0"/>
        <v>10009</v>
      </c>
      <c r="P6" s="13">
        <f t="shared" si="1"/>
        <v>834.0833333333334</v>
      </c>
    </row>
    <row r="7" spans="1:16" ht="12.75">
      <c r="A7" s="4" t="s">
        <v>24</v>
      </c>
      <c r="B7" s="9" t="s">
        <v>25</v>
      </c>
      <c r="C7" s="5">
        <v>967</v>
      </c>
      <c r="D7" s="5">
        <v>562</v>
      </c>
      <c r="E7" s="16">
        <v>1213</v>
      </c>
      <c r="F7" s="5">
        <v>800</v>
      </c>
      <c r="G7" s="5">
        <v>676</v>
      </c>
      <c r="H7" s="5">
        <v>702</v>
      </c>
      <c r="I7" s="16">
        <v>1170</v>
      </c>
      <c r="J7" s="16">
        <v>1024</v>
      </c>
      <c r="K7" s="5">
        <v>871</v>
      </c>
      <c r="L7" s="5">
        <v>866</v>
      </c>
      <c r="M7" s="5">
        <v>180</v>
      </c>
      <c r="N7" s="21">
        <v>0</v>
      </c>
      <c r="O7" s="15">
        <f t="shared" si="0"/>
        <v>9031</v>
      </c>
      <c r="P7" s="13">
        <f t="shared" si="1"/>
        <v>752.5833333333334</v>
      </c>
    </row>
    <row r="8" spans="1:16" ht="12.75">
      <c r="A8" s="4" t="s">
        <v>26</v>
      </c>
      <c r="B8" s="9" t="s">
        <v>27</v>
      </c>
      <c r="C8" s="5">
        <v>321</v>
      </c>
      <c r="D8" s="5">
        <v>418</v>
      </c>
      <c r="E8" s="5">
        <v>744</v>
      </c>
      <c r="F8" s="5">
        <v>655</v>
      </c>
      <c r="G8" s="16">
        <v>1049</v>
      </c>
      <c r="H8" s="16">
        <v>1061</v>
      </c>
      <c r="I8" s="16">
        <v>1128</v>
      </c>
      <c r="J8" s="5">
        <v>932</v>
      </c>
      <c r="K8" s="5">
        <v>947</v>
      </c>
      <c r="L8" s="5">
        <v>836</v>
      </c>
      <c r="M8" s="5">
        <v>574</v>
      </c>
      <c r="N8" s="11">
        <v>150</v>
      </c>
      <c r="O8" s="15">
        <f t="shared" si="0"/>
        <v>8815</v>
      </c>
      <c r="P8" s="13">
        <f t="shared" si="1"/>
        <v>734.5833333333334</v>
      </c>
    </row>
    <row r="9" spans="1:16" ht="12.75">
      <c r="A9" s="4" t="s">
        <v>31</v>
      </c>
      <c r="B9" s="9" t="s">
        <v>30</v>
      </c>
      <c r="C9" s="5">
        <v>462</v>
      </c>
      <c r="D9" s="5">
        <v>264</v>
      </c>
      <c r="E9" s="5">
        <v>762</v>
      </c>
      <c r="F9" s="5">
        <v>618</v>
      </c>
      <c r="G9" s="5">
        <v>859</v>
      </c>
      <c r="H9" s="5">
        <v>850</v>
      </c>
      <c r="I9" s="16">
        <v>1048</v>
      </c>
      <c r="J9" s="5">
        <v>663</v>
      </c>
      <c r="K9" s="5">
        <v>646</v>
      </c>
      <c r="L9" s="5">
        <v>646</v>
      </c>
      <c r="M9" s="5">
        <v>331</v>
      </c>
      <c r="N9" s="11">
        <v>189</v>
      </c>
      <c r="O9" s="15">
        <f t="shared" si="0"/>
        <v>7338</v>
      </c>
      <c r="P9" s="13">
        <f t="shared" si="1"/>
        <v>611.5</v>
      </c>
    </row>
    <row r="10" spans="1:16" ht="12.75">
      <c r="A10" s="4" t="s">
        <v>36</v>
      </c>
      <c r="B10" s="9" t="s">
        <v>37</v>
      </c>
      <c r="C10" s="5">
        <v>422</v>
      </c>
      <c r="D10" s="5">
        <v>229</v>
      </c>
      <c r="E10" s="16">
        <v>1030</v>
      </c>
      <c r="F10" s="5">
        <v>800</v>
      </c>
      <c r="G10" s="5">
        <v>616</v>
      </c>
      <c r="H10" s="5">
        <v>658</v>
      </c>
      <c r="I10" s="5">
        <v>786</v>
      </c>
      <c r="J10" s="5">
        <v>908</v>
      </c>
      <c r="K10" s="5">
        <v>880</v>
      </c>
      <c r="L10" s="5">
        <v>264</v>
      </c>
      <c r="M10" s="5"/>
      <c r="N10" s="11"/>
      <c r="O10" s="15">
        <f t="shared" si="0"/>
        <v>6593</v>
      </c>
      <c r="P10" s="13">
        <f t="shared" si="1"/>
        <v>659.3</v>
      </c>
    </row>
    <row r="11" spans="1:16" ht="12.75">
      <c r="A11" s="4" t="s">
        <v>38</v>
      </c>
      <c r="B11" s="9" t="s">
        <v>39</v>
      </c>
      <c r="C11" s="5">
        <v>315</v>
      </c>
      <c r="D11" s="5">
        <v>145</v>
      </c>
      <c r="E11" s="5">
        <v>640</v>
      </c>
      <c r="F11" s="5">
        <v>838</v>
      </c>
      <c r="G11" s="5">
        <v>631</v>
      </c>
      <c r="H11" s="16">
        <v>1116</v>
      </c>
      <c r="I11" s="5">
        <v>420</v>
      </c>
      <c r="J11" s="5">
        <v>773</v>
      </c>
      <c r="K11" s="5">
        <v>618</v>
      </c>
      <c r="L11" s="5">
        <v>586</v>
      </c>
      <c r="M11" s="5">
        <v>142</v>
      </c>
      <c r="N11" s="11"/>
      <c r="O11" s="15">
        <f t="shared" si="0"/>
        <v>6224</v>
      </c>
      <c r="P11" s="13">
        <f t="shared" si="1"/>
        <v>565.8181818181819</v>
      </c>
    </row>
    <row r="12" spans="1:16" ht="12.75">
      <c r="A12" s="4" t="s">
        <v>33</v>
      </c>
      <c r="B12" s="9" t="s">
        <v>21</v>
      </c>
      <c r="C12" s="5">
        <v>324</v>
      </c>
      <c r="D12" s="5">
        <v>460</v>
      </c>
      <c r="E12" s="5">
        <v>651</v>
      </c>
      <c r="F12" s="5">
        <v>698</v>
      </c>
      <c r="G12" s="5">
        <v>531</v>
      </c>
      <c r="H12" s="5">
        <v>859</v>
      </c>
      <c r="I12" s="5">
        <v>478</v>
      </c>
      <c r="J12" s="5">
        <v>343</v>
      </c>
      <c r="K12" s="5">
        <v>165</v>
      </c>
      <c r="L12" s="5"/>
      <c r="M12" s="5"/>
      <c r="N12" s="11"/>
      <c r="O12" s="15">
        <f t="shared" si="0"/>
        <v>4509</v>
      </c>
      <c r="P12" s="13">
        <f t="shared" si="1"/>
        <v>501</v>
      </c>
    </row>
    <row r="13" spans="1:16" ht="12.75">
      <c r="A13" s="4" t="s">
        <v>19</v>
      </c>
      <c r="B13" s="9" t="s">
        <v>20</v>
      </c>
      <c r="C13" s="5">
        <v>645</v>
      </c>
      <c r="D13" s="5">
        <v>134</v>
      </c>
      <c r="E13" s="5">
        <v>625</v>
      </c>
      <c r="F13" s="5">
        <v>562</v>
      </c>
      <c r="G13" s="5">
        <v>690</v>
      </c>
      <c r="H13" s="5">
        <v>698</v>
      </c>
      <c r="I13" s="18">
        <v>0</v>
      </c>
      <c r="J13" s="5">
        <v>61</v>
      </c>
      <c r="K13" s="18">
        <v>0</v>
      </c>
      <c r="L13" s="18">
        <v>0</v>
      </c>
      <c r="M13" s="5">
        <v>121</v>
      </c>
      <c r="N13" s="21">
        <v>0</v>
      </c>
      <c r="O13" s="15">
        <f t="shared" si="0"/>
        <v>3536</v>
      </c>
      <c r="P13" s="13">
        <f t="shared" si="1"/>
        <v>294.6666666666667</v>
      </c>
    </row>
    <row r="14" spans="1:16" ht="12.75">
      <c r="A14" s="4" t="s">
        <v>29</v>
      </c>
      <c r="B14" s="9" t="s">
        <v>28</v>
      </c>
      <c r="C14" s="5">
        <v>194</v>
      </c>
      <c r="D14" s="5">
        <v>190</v>
      </c>
      <c r="E14" s="5">
        <v>282</v>
      </c>
      <c r="F14" s="5">
        <v>377</v>
      </c>
      <c r="G14" s="5">
        <v>698</v>
      </c>
      <c r="H14" s="5">
        <v>279</v>
      </c>
      <c r="I14" s="5">
        <v>416</v>
      </c>
      <c r="J14" s="5">
        <v>149</v>
      </c>
      <c r="K14" s="5">
        <v>378</v>
      </c>
      <c r="L14" s="5">
        <v>290</v>
      </c>
      <c r="M14" s="18">
        <v>0</v>
      </c>
      <c r="N14" s="21">
        <v>0</v>
      </c>
      <c r="O14" s="15">
        <f t="shared" si="0"/>
        <v>3253</v>
      </c>
      <c r="P14" s="13">
        <f t="shared" si="1"/>
        <v>271.0833333333333</v>
      </c>
    </row>
    <row r="15" spans="3:15" ht="12.75">
      <c r="C15" s="5">
        <f aca="true" t="shared" si="2" ref="C15:O15">SUM(C4:C14)</f>
        <v>6334</v>
      </c>
      <c r="D15" s="5">
        <f t="shared" si="2"/>
        <v>5256</v>
      </c>
      <c r="E15" s="5">
        <f t="shared" si="2"/>
        <v>10238</v>
      </c>
      <c r="F15" s="5">
        <f t="shared" si="2"/>
        <v>8977</v>
      </c>
      <c r="G15" s="5">
        <f t="shared" si="2"/>
        <v>9985</v>
      </c>
      <c r="H15" s="5">
        <f t="shared" si="2"/>
        <v>10185</v>
      </c>
      <c r="I15" s="5">
        <f t="shared" si="2"/>
        <v>9018</v>
      </c>
      <c r="J15" s="5">
        <f t="shared" si="2"/>
        <v>8548</v>
      </c>
      <c r="K15" s="5">
        <f t="shared" si="2"/>
        <v>8352</v>
      </c>
      <c r="L15" s="5">
        <f t="shared" si="2"/>
        <v>6205</v>
      </c>
      <c r="M15" s="5">
        <f t="shared" si="2"/>
        <v>3458</v>
      </c>
      <c r="N15" s="5">
        <f t="shared" si="2"/>
        <v>1779</v>
      </c>
      <c r="O15" s="5">
        <f t="shared" si="2"/>
        <v>88335</v>
      </c>
    </row>
  </sheetData>
  <sheetProtection/>
  <mergeCells count="2">
    <mergeCell ref="A1:P1"/>
    <mergeCell ref="A2:P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10" zoomScaleNormal="110" zoomScalePageLayoutView="0" workbookViewId="0" topLeftCell="A1">
      <selection activeCell="A9" sqref="A9:B9"/>
    </sheetView>
  </sheetViews>
  <sheetFormatPr defaultColWidth="11.421875" defaultRowHeight="12.75"/>
  <cols>
    <col min="1" max="1" width="20.140625" style="0" customWidth="1"/>
    <col min="2" max="2" width="13.57421875" style="0" customWidth="1"/>
    <col min="3" max="15" width="10.7109375" style="0" customWidth="1"/>
    <col min="16" max="16" width="12.57421875" style="0" customWidth="1"/>
  </cols>
  <sheetData>
    <row r="1" spans="1:16" ht="22.5" customHeight="1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65.25" customHeight="1" thickBot="1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7.25" customHeight="1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123</v>
      </c>
    </row>
    <row r="4" spans="1:16" ht="15" customHeight="1">
      <c r="A4" s="81" t="s">
        <v>137</v>
      </c>
      <c r="B4" s="83" t="s">
        <v>138</v>
      </c>
      <c r="C4" s="27">
        <v>720</v>
      </c>
      <c r="D4" s="27">
        <v>699</v>
      </c>
      <c r="E4" s="27">
        <v>935</v>
      </c>
      <c r="F4" s="40">
        <v>1235</v>
      </c>
      <c r="G4" s="40">
        <v>1308</v>
      </c>
      <c r="H4" s="40">
        <v>1068</v>
      </c>
      <c r="I4" s="40">
        <v>1156</v>
      </c>
      <c r="J4" s="40">
        <v>1280</v>
      </c>
      <c r="K4" s="40">
        <v>1497</v>
      </c>
      <c r="L4" s="40">
        <v>1368</v>
      </c>
      <c r="M4" s="27">
        <v>768</v>
      </c>
      <c r="N4" s="35">
        <v>612</v>
      </c>
      <c r="O4" s="29">
        <f aca="true" t="shared" si="0" ref="O4:O26">SUM(C4:N4)</f>
        <v>12646</v>
      </c>
      <c r="P4" s="30">
        <f aca="true" t="shared" si="1" ref="P4:P25">AVERAGE(C4:N4)</f>
        <v>1053.8333333333333</v>
      </c>
    </row>
    <row r="5" spans="1:16" ht="15" customHeight="1">
      <c r="A5" s="80" t="s">
        <v>125</v>
      </c>
      <c r="B5" s="82" t="s">
        <v>126</v>
      </c>
      <c r="C5" s="78">
        <v>476</v>
      </c>
      <c r="D5" s="40">
        <v>1193</v>
      </c>
      <c r="E5" s="27">
        <v>713</v>
      </c>
      <c r="F5" s="40">
        <v>1160</v>
      </c>
      <c r="G5" s="40">
        <v>1387</v>
      </c>
      <c r="H5" s="84">
        <v>1646</v>
      </c>
      <c r="I5" s="27">
        <v>949</v>
      </c>
      <c r="J5" s="40">
        <v>1019</v>
      </c>
      <c r="K5" s="40">
        <v>1097</v>
      </c>
      <c r="L5" s="40">
        <v>1148</v>
      </c>
      <c r="M5" s="27">
        <v>511</v>
      </c>
      <c r="N5" s="28">
        <v>846</v>
      </c>
      <c r="O5" s="29">
        <f t="shared" si="0"/>
        <v>12145</v>
      </c>
      <c r="P5" s="30">
        <f t="shared" si="1"/>
        <v>1012.0833333333334</v>
      </c>
    </row>
    <row r="6" spans="1:16" ht="15" customHeight="1">
      <c r="A6" s="80" t="s">
        <v>77</v>
      </c>
      <c r="B6" s="82" t="s">
        <v>78</v>
      </c>
      <c r="C6" s="78">
        <v>631</v>
      </c>
      <c r="D6" s="27">
        <v>897</v>
      </c>
      <c r="E6" s="27">
        <v>536</v>
      </c>
      <c r="F6" s="27">
        <v>921</v>
      </c>
      <c r="G6" s="40">
        <v>1124</v>
      </c>
      <c r="H6" s="40">
        <v>1269</v>
      </c>
      <c r="I6" s="40">
        <v>1022</v>
      </c>
      <c r="J6" s="27">
        <v>979</v>
      </c>
      <c r="K6" s="40">
        <v>1182</v>
      </c>
      <c r="L6" s="40">
        <v>1099</v>
      </c>
      <c r="M6" s="27">
        <v>486</v>
      </c>
      <c r="N6" s="35">
        <v>275</v>
      </c>
      <c r="O6" s="29">
        <f t="shared" si="0"/>
        <v>10421</v>
      </c>
      <c r="P6" s="30">
        <f t="shared" si="1"/>
        <v>868.4166666666666</v>
      </c>
    </row>
    <row r="7" spans="1:16" ht="15" customHeight="1">
      <c r="A7" s="79" t="s">
        <v>152</v>
      </c>
      <c r="B7" s="82" t="s">
        <v>15</v>
      </c>
      <c r="C7" s="27">
        <v>626</v>
      </c>
      <c r="D7" s="27">
        <v>690</v>
      </c>
      <c r="E7" s="27">
        <v>602</v>
      </c>
      <c r="F7" s="27">
        <v>639</v>
      </c>
      <c r="G7" s="40">
        <v>1244</v>
      </c>
      <c r="H7" s="40">
        <v>1444</v>
      </c>
      <c r="I7" s="40">
        <v>1258</v>
      </c>
      <c r="J7" s="27">
        <v>267</v>
      </c>
      <c r="K7" s="27">
        <v>410</v>
      </c>
      <c r="L7" s="40">
        <v>1234</v>
      </c>
      <c r="M7" s="40">
        <v>1047</v>
      </c>
      <c r="N7" s="28">
        <v>863</v>
      </c>
      <c r="O7" s="29">
        <f t="shared" si="0"/>
        <v>10324</v>
      </c>
      <c r="P7" s="30">
        <f t="shared" si="1"/>
        <v>860.3333333333334</v>
      </c>
    </row>
    <row r="8" spans="1:16" ht="15" customHeight="1">
      <c r="A8" s="47" t="s">
        <v>136</v>
      </c>
      <c r="B8" s="48" t="s">
        <v>135</v>
      </c>
      <c r="C8" s="27">
        <v>870.3</v>
      </c>
      <c r="D8" s="40">
        <v>1202.9</v>
      </c>
      <c r="E8" s="86">
        <v>1158.2</v>
      </c>
      <c r="F8" s="86">
        <v>1158.5</v>
      </c>
      <c r="G8" s="86">
        <v>1200.9</v>
      </c>
      <c r="H8" s="27">
        <v>968.5</v>
      </c>
      <c r="I8" s="40">
        <v>1250.2</v>
      </c>
      <c r="J8" s="40">
        <v>1017.6</v>
      </c>
      <c r="K8" s="27">
        <v>188.9</v>
      </c>
      <c r="L8" s="27">
        <v>0</v>
      </c>
      <c r="M8" s="27">
        <v>319.4</v>
      </c>
      <c r="N8" s="28">
        <v>476.2</v>
      </c>
      <c r="O8" s="29">
        <f t="shared" si="0"/>
        <v>9811.599999999999</v>
      </c>
      <c r="P8" s="30">
        <f t="shared" si="1"/>
        <v>817.6333333333332</v>
      </c>
    </row>
    <row r="9" spans="1:16" ht="15" customHeight="1">
      <c r="A9" s="80" t="s">
        <v>22</v>
      </c>
      <c r="B9" s="82" t="s">
        <v>23</v>
      </c>
      <c r="C9" s="78">
        <v>503</v>
      </c>
      <c r="D9" s="27">
        <v>644</v>
      </c>
      <c r="E9" s="27">
        <v>404</v>
      </c>
      <c r="F9" s="27">
        <v>800</v>
      </c>
      <c r="G9" s="27">
        <v>618</v>
      </c>
      <c r="H9" s="40">
        <v>1060</v>
      </c>
      <c r="I9" s="27">
        <v>928</v>
      </c>
      <c r="J9" s="34">
        <v>991</v>
      </c>
      <c r="K9" s="27">
        <v>720</v>
      </c>
      <c r="L9" s="27">
        <v>577</v>
      </c>
      <c r="M9" s="36">
        <v>405</v>
      </c>
      <c r="N9" s="35">
        <v>408</v>
      </c>
      <c r="O9" s="29">
        <f t="shared" si="0"/>
        <v>8058</v>
      </c>
      <c r="P9" s="30">
        <f t="shared" si="1"/>
        <v>671.5</v>
      </c>
    </row>
    <row r="10" spans="1:16" ht="15" customHeight="1">
      <c r="A10" s="80" t="s">
        <v>124</v>
      </c>
      <c r="B10" s="82" t="s">
        <v>88</v>
      </c>
      <c r="C10" s="27">
        <v>302</v>
      </c>
      <c r="D10" s="27">
        <v>561</v>
      </c>
      <c r="E10" s="27">
        <v>490</v>
      </c>
      <c r="F10" s="27">
        <v>650</v>
      </c>
      <c r="G10" s="27">
        <v>933</v>
      </c>
      <c r="H10" s="34">
        <v>762</v>
      </c>
      <c r="I10" s="40">
        <v>1100</v>
      </c>
      <c r="J10" s="27">
        <v>827</v>
      </c>
      <c r="K10" s="27">
        <v>821</v>
      </c>
      <c r="L10" s="27">
        <v>250</v>
      </c>
      <c r="M10" s="34">
        <v>104</v>
      </c>
      <c r="N10" s="49">
        <v>239</v>
      </c>
      <c r="O10" s="29">
        <f t="shared" si="0"/>
        <v>7039</v>
      </c>
      <c r="P10" s="30">
        <f t="shared" si="1"/>
        <v>586.5833333333334</v>
      </c>
    </row>
    <row r="11" spans="1:16" ht="15" customHeight="1">
      <c r="A11" s="4" t="s">
        <v>132</v>
      </c>
      <c r="B11" s="9" t="s">
        <v>21</v>
      </c>
      <c r="C11" s="78">
        <v>113</v>
      </c>
      <c r="D11" s="27">
        <v>544</v>
      </c>
      <c r="E11" s="34">
        <v>814</v>
      </c>
      <c r="F11" s="40">
        <v>1231</v>
      </c>
      <c r="G11" s="40">
        <v>1244</v>
      </c>
      <c r="H11" s="34">
        <v>987</v>
      </c>
      <c r="I11" s="27">
        <v>605</v>
      </c>
      <c r="J11" s="34"/>
      <c r="K11" s="34"/>
      <c r="L11" s="27"/>
      <c r="M11" s="27"/>
      <c r="N11" s="28"/>
      <c r="O11" s="29">
        <f t="shared" si="0"/>
        <v>5538</v>
      </c>
      <c r="P11" s="30">
        <f t="shared" si="1"/>
        <v>791.1428571428571</v>
      </c>
    </row>
    <row r="12" spans="1:16" ht="15" customHeight="1">
      <c r="A12" s="80" t="s">
        <v>105</v>
      </c>
      <c r="B12" s="82" t="s">
        <v>104</v>
      </c>
      <c r="C12" s="27">
        <v>102</v>
      </c>
      <c r="D12" s="27">
        <v>331</v>
      </c>
      <c r="E12" s="27">
        <v>306</v>
      </c>
      <c r="F12" s="27">
        <v>599.81</v>
      </c>
      <c r="G12" s="27">
        <v>658</v>
      </c>
      <c r="H12" s="27">
        <v>725</v>
      </c>
      <c r="I12" s="27">
        <v>609</v>
      </c>
      <c r="J12" s="34">
        <v>647</v>
      </c>
      <c r="K12" s="27">
        <v>664</v>
      </c>
      <c r="L12" s="27">
        <v>394</v>
      </c>
      <c r="M12" s="27">
        <v>105</v>
      </c>
      <c r="N12" s="28">
        <v>71</v>
      </c>
      <c r="O12" s="29">
        <f t="shared" si="0"/>
        <v>5211.8099999999995</v>
      </c>
      <c r="P12" s="30">
        <f t="shared" si="1"/>
        <v>434.31749999999994</v>
      </c>
    </row>
    <row r="13" spans="1:16" ht="15" customHeight="1">
      <c r="A13" s="81" t="s">
        <v>26</v>
      </c>
      <c r="B13" s="83" t="s">
        <v>27</v>
      </c>
      <c r="C13" s="78">
        <v>102</v>
      </c>
      <c r="D13" s="27">
        <v>331</v>
      </c>
      <c r="E13" s="27">
        <v>306</v>
      </c>
      <c r="F13" s="27">
        <v>599.4</v>
      </c>
      <c r="G13" s="27">
        <v>658</v>
      </c>
      <c r="H13" s="27">
        <v>725</v>
      </c>
      <c r="I13" s="27">
        <v>609</v>
      </c>
      <c r="J13" s="27">
        <v>647</v>
      </c>
      <c r="K13" s="27">
        <v>664</v>
      </c>
      <c r="L13" s="27">
        <v>394</v>
      </c>
      <c r="M13" s="27">
        <v>105</v>
      </c>
      <c r="N13" s="35">
        <v>71</v>
      </c>
      <c r="O13" s="29">
        <f t="shared" si="0"/>
        <v>5211.4</v>
      </c>
      <c r="P13" s="30">
        <f t="shared" si="1"/>
        <v>434.2833333333333</v>
      </c>
    </row>
    <row r="14" spans="1:16" ht="15" customHeight="1">
      <c r="A14" s="80" t="s">
        <v>33</v>
      </c>
      <c r="B14" s="82" t="s">
        <v>21</v>
      </c>
      <c r="C14" s="78">
        <v>146</v>
      </c>
      <c r="D14" s="27">
        <v>290</v>
      </c>
      <c r="E14" s="27">
        <v>139</v>
      </c>
      <c r="F14" s="34">
        <v>544</v>
      </c>
      <c r="G14" s="34">
        <v>596</v>
      </c>
      <c r="H14" s="27">
        <v>855</v>
      </c>
      <c r="I14" s="27">
        <v>506</v>
      </c>
      <c r="J14" s="34">
        <v>215</v>
      </c>
      <c r="K14" s="34">
        <v>640</v>
      </c>
      <c r="L14" s="27">
        <v>281</v>
      </c>
      <c r="M14" s="36">
        <v>123</v>
      </c>
      <c r="N14" s="28">
        <v>42</v>
      </c>
      <c r="O14" s="29">
        <f t="shared" si="0"/>
        <v>4377</v>
      </c>
      <c r="P14" s="30">
        <f t="shared" si="1"/>
        <v>364.75</v>
      </c>
    </row>
    <row r="15" spans="1:16" ht="15" customHeight="1">
      <c r="A15" s="4" t="s">
        <v>83</v>
      </c>
      <c r="B15" s="9" t="s">
        <v>84</v>
      </c>
      <c r="C15" s="78">
        <v>166</v>
      </c>
      <c r="D15" s="27">
        <v>206</v>
      </c>
      <c r="E15" s="27">
        <v>152</v>
      </c>
      <c r="F15" s="27">
        <v>338</v>
      </c>
      <c r="G15" s="27">
        <v>341</v>
      </c>
      <c r="H15" s="27">
        <v>355</v>
      </c>
      <c r="I15" s="27">
        <v>334</v>
      </c>
      <c r="J15" s="27">
        <v>255</v>
      </c>
      <c r="K15" s="34">
        <v>266</v>
      </c>
      <c r="L15" s="27">
        <v>144</v>
      </c>
      <c r="M15" s="27"/>
      <c r="N15" s="28"/>
      <c r="O15" s="29">
        <f t="shared" si="0"/>
        <v>2557</v>
      </c>
      <c r="P15" s="30">
        <f t="shared" si="1"/>
        <v>255.7</v>
      </c>
    </row>
    <row r="16" spans="1:16" ht="15" customHeight="1">
      <c r="A16" s="80" t="s">
        <v>145</v>
      </c>
      <c r="B16" s="82" t="s">
        <v>146</v>
      </c>
      <c r="C16" s="78">
        <v>128</v>
      </c>
      <c r="D16" s="27">
        <v>551</v>
      </c>
      <c r="E16" s="27">
        <v>768</v>
      </c>
      <c r="F16" s="27">
        <v>778</v>
      </c>
      <c r="G16" s="34"/>
      <c r="H16" s="27"/>
      <c r="I16" s="34"/>
      <c r="J16" s="27"/>
      <c r="K16" s="27"/>
      <c r="L16" s="27"/>
      <c r="M16" s="27"/>
      <c r="N16" s="28"/>
      <c r="O16" s="29">
        <f t="shared" si="0"/>
        <v>2225</v>
      </c>
      <c r="P16" s="30">
        <f t="shared" si="1"/>
        <v>556.25</v>
      </c>
    </row>
    <row r="17" spans="1:16" ht="15" customHeight="1">
      <c r="A17" s="4" t="s">
        <v>131</v>
      </c>
      <c r="B17" s="9" t="s">
        <v>17</v>
      </c>
      <c r="C17" s="78">
        <v>322</v>
      </c>
      <c r="D17" s="27">
        <v>328</v>
      </c>
      <c r="E17" s="27">
        <v>530</v>
      </c>
      <c r="F17" s="27"/>
      <c r="G17" s="27"/>
      <c r="H17" s="27"/>
      <c r="I17" s="27"/>
      <c r="J17" s="36"/>
      <c r="K17" s="27"/>
      <c r="L17" s="27"/>
      <c r="M17" s="27"/>
      <c r="N17" s="28"/>
      <c r="O17" s="29">
        <f t="shared" si="0"/>
        <v>1180</v>
      </c>
      <c r="P17" s="30">
        <f t="shared" si="1"/>
        <v>393.3333333333333</v>
      </c>
    </row>
    <row r="18" spans="1:16" ht="15" customHeight="1">
      <c r="A18" s="4" t="s">
        <v>150</v>
      </c>
      <c r="B18" s="9" t="s">
        <v>151</v>
      </c>
      <c r="C18" s="27">
        <v>0</v>
      </c>
      <c r="D18" s="27">
        <v>165</v>
      </c>
      <c r="E18" s="27">
        <v>84</v>
      </c>
      <c r="F18" s="27">
        <v>380</v>
      </c>
      <c r="G18" s="27"/>
      <c r="H18" s="36"/>
      <c r="I18" s="27"/>
      <c r="J18" s="36"/>
      <c r="K18" s="36"/>
      <c r="L18" s="36"/>
      <c r="M18" s="36"/>
      <c r="N18" s="49"/>
      <c r="O18" s="29">
        <f t="shared" si="0"/>
        <v>629</v>
      </c>
      <c r="P18" s="30">
        <f t="shared" si="1"/>
        <v>157.25</v>
      </c>
    </row>
    <row r="19" spans="1:16" ht="15" customHeight="1">
      <c r="A19" s="4" t="s">
        <v>99</v>
      </c>
      <c r="B19" s="9" t="s">
        <v>55</v>
      </c>
      <c r="C19" s="27">
        <v>546</v>
      </c>
      <c r="D19" s="27"/>
      <c r="E19" s="27"/>
      <c r="F19" s="27"/>
      <c r="G19" s="27"/>
      <c r="H19" s="36"/>
      <c r="I19" s="27"/>
      <c r="J19" s="36"/>
      <c r="K19" s="36"/>
      <c r="L19" s="36"/>
      <c r="M19" s="36"/>
      <c r="N19" s="49"/>
      <c r="O19" s="29">
        <f t="shared" si="0"/>
        <v>546</v>
      </c>
      <c r="P19" s="30">
        <f t="shared" si="1"/>
        <v>546</v>
      </c>
    </row>
    <row r="20" spans="1:16" ht="15" customHeight="1">
      <c r="A20" s="4" t="s">
        <v>102</v>
      </c>
      <c r="B20" s="9" t="s">
        <v>58</v>
      </c>
      <c r="C20" s="78">
        <v>0</v>
      </c>
      <c r="D20" s="27">
        <v>39</v>
      </c>
      <c r="E20" s="27"/>
      <c r="F20" s="27"/>
      <c r="G20" s="27"/>
      <c r="H20" s="27">
        <v>240</v>
      </c>
      <c r="I20" s="27">
        <v>160</v>
      </c>
      <c r="J20" s="27"/>
      <c r="K20" s="27"/>
      <c r="L20" s="27"/>
      <c r="M20" s="27"/>
      <c r="N20" s="28"/>
      <c r="O20" s="29">
        <f t="shared" si="0"/>
        <v>439</v>
      </c>
      <c r="P20" s="30">
        <f t="shared" si="1"/>
        <v>109.75</v>
      </c>
    </row>
    <row r="21" spans="1:16" ht="15" customHeight="1">
      <c r="A21" s="80" t="s">
        <v>113</v>
      </c>
      <c r="B21" s="82" t="s">
        <v>68</v>
      </c>
      <c r="C21" s="78">
        <v>0</v>
      </c>
      <c r="D21" s="27">
        <v>128</v>
      </c>
      <c r="E21" s="27">
        <v>87</v>
      </c>
      <c r="F21" s="27">
        <v>120</v>
      </c>
      <c r="G21" s="27"/>
      <c r="H21" s="27">
        <v>0</v>
      </c>
      <c r="I21" s="27"/>
      <c r="J21" s="27"/>
      <c r="K21" s="27"/>
      <c r="L21" s="27"/>
      <c r="M21" s="27"/>
      <c r="N21" s="49"/>
      <c r="O21" s="29">
        <f t="shared" si="0"/>
        <v>335</v>
      </c>
      <c r="P21" s="30">
        <f t="shared" si="1"/>
        <v>67</v>
      </c>
    </row>
    <row r="22" spans="1:16" ht="15" customHeight="1">
      <c r="A22" s="80" t="s">
        <v>111</v>
      </c>
      <c r="B22" s="82" t="s">
        <v>112</v>
      </c>
      <c r="C22" s="85">
        <v>0</v>
      </c>
      <c r="D22" s="27">
        <v>15</v>
      </c>
      <c r="E22" s="85">
        <v>188</v>
      </c>
      <c r="F22" s="27">
        <v>101</v>
      </c>
      <c r="G22" s="27"/>
      <c r="H22" s="27"/>
      <c r="I22" s="27"/>
      <c r="J22" s="27"/>
      <c r="K22" s="27"/>
      <c r="L22" s="27"/>
      <c r="M22" s="27"/>
      <c r="N22" s="28"/>
      <c r="O22" s="29">
        <f t="shared" si="0"/>
        <v>304</v>
      </c>
      <c r="P22" s="30">
        <f t="shared" si="1"/>
        <v>76</v>
      </c>
    </row>
    <row r="23" spans="1:16" ht="15" customHeight="1">
      <c r="A23" s="55" t="s">
        <v>117</v>
      </c>
      <c r="B23" s="56" t="s">
        <v>118</v>
      </c>
      <c r="C23" s="78">
        <v>0</v>
      </c>
      <c r="D23" s="27">
        <v>65</v>
      </c>
      <c r="E23" s="34"/>
      <c r="F23" s="27"/>
      <c r="G23" s="34"/>
      <c r="H23" s="34"/>
      <c r="I23" s="34"/>
      <c r="J23" s="34"/>
      <c r="K23" s="27"/>
      <c r="L23" s="27"/>
      <c r="M23" s="27"/>
      <c r="N23" s="28"/>
      <c r="O23" s="29">
        <f t="shared" si="0"/>
        <v>65</v>
      </c>
      <c r="P23" s="30">
        <f t="shared" si="1"/>
        <v>32.5</v>
      </c>
    </row>
    <row r="24" spans="1:16" ht="15" customHeight="1">
      <c r="A24" s="80" t="s">
        <v>141</v>
      </c>
      <c r="B24" s="82" t="s">
        <v>142</v>
      </c>
      <c r="C24" s="78">
        <v>44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6"/>
      <c r="O24" s="29">
        <f t="shared" si="0"/>
        <v>44</v>
      </c>
      <c r="P24" s="30">
        <f t="shared" si="1"/>
        <v>44</v>
      </c>
    </row>
    <row r="25" spans="1:16" ht="15" customHeight="1">
      <c r="A25" s="80" t="s">
        <v>143</v>
      </c>
      <c r="B25" s="82" t="s">
        <v>144</v>
      </c>
      <c r="C25" s="27">
        <v>0</v>
      </c>
      <c r="D25" s="27"/>
      <c r="E25" s="27"/>
      <c r="F25" s="27"/>
      <c r="G25" s="27"/>
      <c r="H25" s="36"/>
      <c r="I25" s="27"/>
      <c r="J25" s="27"/>
      <c r="K25" s="36"/>
      <c r="L25" s="36"/>
      <c r="M25" s="36"/>
      <c r="N25" s="36"/>
      <c r="O25" s="29">
        <f t="shared" si="0"/>
        <v>0</v>
      </c>
      <c r="P25" s="30">
        <f t="shared" si="1"/>
        <v>0</v>
      </c>
    </row>
    <row r="26" spans="1:16" ht="15" customHeight="1">
      <c r="A26" s="4"/>
      <c r="B26" s="9"/>
      <c r="C26" s="71">
        <f>SUM(C1:C25)</f>
        <v>5797.3</v>
      </c>
      <c r="D26" s="71">
        <f aca="true" t="shared" si="2" ref="D26:N26">SUM(D1:D25)</f>
        <v>8879.9</v>
      </c>
      <c r="E26" s="71">
        <f t="shared" si="2"/>
        <v>8212.2</v>
      </c>
      <c r="F26" s="71">
        <f t="shared" si="2"/>
        <v>11254.71</v>
      </c>
      <c r="G26" s="71">
        <f t="shared" si="2"/>
        <v>11311.9</v>
      </c>
      <c r="H26" s="71">
        <f t="shared" si="2"/>
        <v>12104.5</v>
      </c>
      <c r="I26" s="71">
        <f t="shared" si="2"/>
        <v>10486.2</v>
      </c>
      <c r="J26" s="71">
        <f t="shared" si="2"/>
        <v>8144.6</v>
      </c>
      <c r="K26" s="71">
        <f t="shared" si="2"/>
        <v>8149.9</v>
      </c>
      <c r="L26" s="71">
        <f t="shared" si="2"/>
        <v>6889</v>
      </c>
      <c r="M26" s="71">
        <f t="shared" si="2"/>
        <v>3973.4</v>
      </c>
      <c r="N26" s="71">
        <f t="shared" si="2"/>
        <v>3903.2</v>
      </c>
      <c r="O26" s="29">
        <f t="shared" si="0"/>
        <v>99106.81</v>
      </c>
      <c r="P26" s="30"/>
    </row>
    <row r="27" spans="1:16" ht="15" customHeight="1">
      <c r="A27" s="4"/>
      <c r="B27" s="9"/>
      <c r="C27" s="72"/>
      <c r="D27" s="7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P27" s="74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110" zoomScaleNormal="110" zoomScalePageLayoutView="0" workbookViewId="0" topLeftCell="A3">
      <selection activeCell="O29" sqref="O29"/>
    </sheetView>
  </sheetViews>
  <sheetFormatPr defaultColWidth="11.421875" defaultRowHeight="12.75"/>
  <cols>
    <col min="1" max="1" width="17.7109375" style="0" customWidth="1"/>
    <col min="2" max="2" width="13.57421875" style="0" customWidth="1"/>
    <col min="3" max="15" width="10.7109375" style="0" customWidth="1"/>
    <col min="16" max="16" width="12.57421875" style="0" customWidth="1"/>
  </cols>
  <sheetData>
    <row r="1" spans="1:16" s="8" customFormat="1" ht="22.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8" customFormat="1" ht="66.75" customHeight="1" thickBot="1">
      <c r="A2" s="92" t="s">
        <v>140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8" customFormat="1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123</v>
      </c>
    </row>
    <row r="4" spans="1:16" s="2" customFormat="1" ht="15" customHeight="1">
      <c r="A4" s="79" t="s">
        <v>77</v>
      </c>
      <c r="B4" s="82" t="s">
        <v>78</v>
      </c>
      <c r="C4" s="78">
        <v>835</v>
      </c>
      <c r="D4" s="27">
        <v>891</v>
      </c>
      <c r="E4" s="84">
        <v>1509</v>
      </c>
      <c r="F4" s="40">
        <v>1298</v>
      </c>
      <c r="G4" s="84">
        <v>1577</v>
      </c>
      <c r="H4" s="40">
        <v>1246</v>
      </c>
      <c r="I4" s="40">
        <v>1275</v>
      </c>
      <c r="J4" s="27">
        <v>355</v>
      </c>
      <c r="K4" s="40">
        <v>1137</v>
      </c>
      <c r="L4" s="40">
        <v>1192</v>
      </c>
      <c r="M4" s="27">
        <v>816</v>
      </c>
      <c r="N4" s="49">
        <v>686</v>
      </c>
      <c r="O4" s="29">
        <f aca="true" t="shared" si="0" ref="O4:O27">SUM(C4:N4)</f>
        <v>12817</v>
      </c>
      <c r="P4" s="30">
        <f aca="true" t="shared" si="1" ref="P4:P27">AVERAGE(C4:N4)</f>
        <v>1068.0833333333333</v>
      </c>
    </row>
    <row r="5" spans="1:16" s="2" customFormat="1" ht="15" customHeight="1">
      <c r="A5" s="81" t="s">
        <v>137</v>
      </c>
      <c r="B5" s="83" t="s">
        <v>138</v>
      </c>
      <c r="C5" s="78">
        <v>524.86</v>
      </c>
      <c r="D5" s="27">
        <v>548.71</v>
      </c>
      <c r="E5" s="27">
        <v>974</v>
      </c>
      <c r="F5" s="40">
        <v>1109</v>
      </c>
      <c r="G5" s="40">
        <v>1010</v>
      </c>
      <c r="H5" s="40">
        <v>1043</v>
      </c>
      <c r="I5" s="40">
        <v>1416</v>
      </c>
      <c r="J5" s="27">
        <v>934</v>
      </c>
      <c r="K5" s="40">
        <v>1198.52</v>
      </c>
      <c r="L5" s="40">
        <v>1297</v>
      </c>
      <c r="M5" s="40">
        <v>1115</v>
      </c>
      <c r="N5" s="34">
        <v>280</v>
      </c>
      <c r="O5" s="29">
        <f t="shared" si="0"/>
        <v>11450.09</v>
      </c>
      <c r="P5" s="30">
        <f t="shared" si="1"/>
        <v>954.1741666666667</v>
      </c>
    </row>
    <row r="6" spans="1:16" s="2" customFormat="1" ht="15" customHeight="1">
      <c r="A6" s="47" t="s">
        <v>136</v>
      </c>
      <c r="B6" s="48" t="s">
        <v>135</v>
      </c>
      <c r="C6" s="27">
        <v>605</v>
      </c>
      <c r="D6" s="27">
        <v>979.3</v>
      </c>
      <c r="E6" s="40">
        <v>1106.6</v>
      </c>
      <c r="F6" s="84">
        <v>1750.2</v>
      </c>
      <c r="G6" s="27">
        <v>929.8</v>
      </c>
      <c r="H6" s="40">
        <v>1137</v>
      </c>
      <c r="I6" s="40">
        <v>1234</v>
      </c>
      <c r="J6" s="34">
        <v>884</v>
      </c>
      <c r="K6" s="27">
        <v>863</v>
      </c>
      <c r="L6" s="27">
        <v>945.1</v>
      </c>
      <c r="M6" s="27">
        <v>557.7</v>
      </c>
      <c r="N6" s="28">
        <v>76.1</v>
      </c>
      <c r="O6" s="29">
        <f t="shared" si="0"/>
        <v>11067.800000000001</v>
      </c>
      <c r="P6" s="30">
        <f t="shared" si="1"/>
        <v>922.3166666666667</v>
      </c>
    </row>
    <row r="7" spans="1:16" s="2" customFormat="1" ht="15" customHeight="1">
      <c r="A7" s="80" t="s">
        <v>125</v>
      </c>
      <c r="B7" s="82" t="s">
        <v>126</v>
      </c>
      <c r="C7" s="77">
        <v>1524</v>
      </c>
      <c r="D7" s="27">
        <v>843</v>
      </c>
      <c r="E7" s="77">
        <v>1575</v>
      </c>
      <c r="F7" s="27">
        <v>979</v>
      </c>
      <c r="G7" s="40">
        <v>1429</v>
      </c>
      <c r="H7" s="27">
        <v>941</v>
      </c>
      <c r="I7" s="40">
        <v>1358</v>
      </c>
      <c r="J7" s="27">
        <v>572</v>
      </c>
      <c r="K7" s="40">
        <v>1059</v>
      </c>
      <c r="L7" s="27">
        <v>480</v>
      </c>
      <c r="M7" s="27">
        <v>0</v>
      </c>
      <c r="N7" s="28">
        <v>112</v>
      </c>
      <c r="O7" s="29">
        <f t="shared" si="0"/>
        <v>10872</v>
      </c>
      <c r="P7" s="30">
        <f t="shared" si="1"/>
        <v>906</v>
      </c>
    </row>
    <row r="8" spans="1:16" s="2" customFormat="1" ht="15" customHeight="1">
      <c r="A8" s="80" t="s">
        <v>22</v>
      </c>
      <c r="B8" s="82" t="s">
        <v>23</v>
      </c>
      <c r="C8" s="78">
        <v>450</v>
      </c>
      <c r="D8" s="27">
        <v>663</v>
      </c>
      <c r="E8" s="27">
        <v>950</v>
      </c>
      <c r="F8" s="27">
        <v>471</v>
      </c>
      <c r="G8" s="40">
        <v>1020</v>
      </c>
      <c r="H8" s="40">
        <v>1207</v>
      </c>
      <c r="I8" s="40">
        <v>1272</v>
      </c>
      <c r="J8" s="40">
        <v>1060</v>
      </c>
      <c r="K8" s="27">
        <v>920</v>
      </c>
      <c r="L8" s="40">
        <v>1017</v>
      </c>
      <c r="M8" s="27">
        <v>770</v>
      </c>
      <c r="N8" s="49">
        <v>645</v>
      </c>
      <c r="O8" s="29">
        <f t="shared" si="0"/>
        <v>10445</v>
      </c>
      <c r="P8" s="30">
        <f t="shared" si="1"/>
        <v>870.4166666666666</v>
      </c>
    </row>
    <row r="9" spans="1:16" s="2" customFormat="1" ht="15" customHeight="1">
      <c r="A9" s="80" t="s">
        <v>124</v>
      </c>
      <c r="B9" s="82" t="s">
        <v>88</v>
      </c>
      <c r="C9" s="78">
        <v>858</v>
      </c>
      <c r="D9" s="27">
        <v>249</v>
      </c>
      <c r="E9" s="27">
        <v>741</v>
      </c>
      <c r="F9" s="27">
        <v>452</v>
      </c>
      <c r="G9" s="40">
        <v>1006</v>
      </c>
      <c r="H9" s="27">
        <v>917</v>
      </c>
      <c r="I9" s="40">
        <v>1401</v>
      </c>
      <c r="J9" s="27">
        <v>667</v>
      </c>
      <c r="K9" s="27">
        <v>437</v>
      </c>
      <c r="L9" s="34">
        <v>327</v>
      </c>
      <c r="M9" s="27">
        <v>394</v>
      </c>
      <c r="N9" s="35">
        <v>77</v>
      </c>
      <c r="O9" s="29">
        <f t="shared" si="0"/>
        <v>7526</v>
      </c>
      <c r="P9" s="30">
        <f t="shared" si="1"/>
        <v>627.1666666666666</v>
      </c>
    </row>
    <row r="10" spans="1:16" s="2" customFormat="1" ht="15" customHeight="1">
      <c r="A10" s="80" t="s">
        <v>60</v>
      </c>
      <c r="B10" s="82" t="s">
        <v>61</v>
      </c>
      <c r="C10" s="78">
        <v>800</v>
      </c>
      <c r="D10" s="27">
        <v>782</v>
      </c>
      <c r="E10" s="27">
        <v>557</v>
      </c>
      <c r="F10" s="27">
        <v>797</v>
      </c>
      <c r="G10" s="27">
        <v>374</v>
      </c>
      <c r="H10" s="27">
        <v>786</v>
      </c>
      <c r="I10" s="40">
        <v>1066</v>
      </c>
      <c r="J10" s="27">
        <v>554</v>
      </c>
      <c r="K10" s="27">
        <v>357</v>
      </c>
      <c r="L10" s="27">
        <v>567</v>
      </c>
      <c r="M10" s="27"/>
      <c r="N10" s="28"/>
      <c r="O10" s="29">
        <f t="shared" si="0"/>
        <v>6640</v>
      </c>
      <c r="P10" s="30">
        <f t="shared" si="1"/>
        <v>664</v>
      </c>
    </row>
    <row r="11" spans="1:16" s="2" customFormat="1" ht="15" customHeight="1">
      <c r="A11" s="80" t="s">
        <v>33</v>
      </c>
      <c r="B11" s="82" t="s">
        <v>21</v>
      </c>
      <c r="C11" s="78">
        <v>418</v>
      </c>
      <c r="D11" s="27">
        <v>295</v>
      </c>
      <c r="E11" s="27">
        <v>669</v>
      </c>
      <c r="F11" s="27">
        <v>672</v>
      </c>
      <c r="G11" s="34">
        <v>509</v>
      </c>
      <c r="H11" s="40">
        <v>1044</v>
      </c>
      <c r="I11" s="34">
        <v>568</v>
      </c>
      <c r="J11" s="27">
        <v>488</v>
      </c>
      <c r="K11" s="27">
        <v>669</v>
      </c>
      <c r="L11" s="27">
        <v>630</v>
      </c>
      <c r="M11" s="27">
        <v>374</v>
      </c>
      <c r="N11" s="28">
        <v>65</v>
      </c>
      <c r="O11" s="29">
        <f t="shared" si="0"/>
        <v>6401</v>
      </c>
      <c r="P11" s="30">
        <f t="shared" si="1"/>
        <v>533.4166666666666</v>
      </c>
    </row>
    <row r="12" spans="1:16" s="2" customFormat="1" ht="15" customHeight="1">
      <c r="A12" s="81" t="s">
        <v>26</v>
      </c>
      <c r="B12" s="83" t="s">
        <v>27</v>
      </c>
      <c r="C12" s="78">
        <v>301</v>
      </c>
      <c r="D12" s="27">
        <v>432</v>
      </c>
      <c r="E12" s="27">
        <v>575</v>
      </c>
      <c r="F12" s="27">
        <v>538</v>
      </c>
      <c r="G12" s="27">
        <v>675</v>
      </c>
      <c r="H12" s="40">
        <v>1006</v>
      </c>
      <c r="I12" s="27">
        <v>699.96</v>
      </c>
      <c r="J12" s="34">
        <v>702</v>
      </c>
      <c r="K12" s="27">
        <v>551</v>
      </c>
      <c r="L12" s="27">
        <v>580</v>
      </c>
      <c r="M12" s="36">
        <v>300</v>
      </c>
      <c r="N12" s="35">
        <v>36</v>
      </c>
      <c r="O12" s="29">
        <f t="shared" si="0"/>
        <v>6395.96</v>
      </c>
      <c r="P12" s="30">
        <f t="shared" si="1"/>
        <v>532.9966666666667</v>
      </c>
    </row>
    <row r="13" spans="1:16" s="2" customFormat="1" ht="15" customHeight="1">
      <c r="A13" s="80" t="s">
        <v>105</v>
      </c>
      <c r="B13" s="82" t="s">
        <v>104</v>
      </c>
      <c r="C13" s="78">
        <v>301</v>
      </c>
      <c r="D13" s="27">
        <v>432</v>
      </c>
      <c r="E13" s="27">
        <v>575</v>
      </c>
      <c r="F13" s="34">
        <v>538</v>
      </c>
      <c r="G13" s="34">
        <v>675</v>
      </c>
      <c r="H13" s="27">
        <v>830</v>
      </c>
      <c r="I13" s="27">
        <v>670</v>
      </c>
      <c r="J13" s="34">
        <v>637.65</v>
      </c>
      <c r="K13" s="34">
        <v>552</v>
      </c>
      <c r="L13" s="27">
        <v>580</v>
      </c>
      <c r="M13" s="36">
        <v>300</v>
      </c>
      <c r="N13" s="28">
        <v>36</v>
      </c>
      <c r="O13" s="29">
        <f t="shared" si="0"/>
        <v>6126.65</v>
      </c>
      <c r="P13" s="30">
        <f t="shared" si="1"/>
        <v>510.5541666666666</v>
      </c>
    </row>
    <row r="14" spans="1:16" s="2" customFormat="1" ht="15" customHeight="1">
      <c r="A14" s="4" t="s">
        <v>132</v>
      </c>
      <c r="B14" s="9" t="s">
        <v>21</v>
      </c>
      <c r="C14" s="27">
        <v>224</v>
      </c>
      <c r="D14" s="27">
        <v>45</v>
      </c>
      <c r="E14" s="27">
        <v>314</v>
      </c>
      <c r="F14" s="27">
        <v>350</v>
      </c>
      <c r="G14" s="27">
        <v>493</v>
      </c>
      <c r="H14" s="36">
        <v>640</v>
      </c>
      <c r="I14" s="27">
        <v>277</v>
      </c>
      <c r="J14" s="40">
        <v>1002</v>
      </c>
      <c r="K14" s="36">
        <v>592</v>
      </c>
      <c r="L14" s="36">
        <v>732</v>
      </c>
      <c r="M14" s="36">
        <v>879</v>
      </c>
      <c r="N14" s="49">
        <v>527</v>
      </c>
      <c r="O14" s="29">
        <f t="shared" si="0"/>
        <v>6075</v>
      </c>
      <c r="P14" s="30">
        <f t="shared" si="1"/>
        <v>506.25</v>
      </c>
    </row>
    <row r="15" spans="1:16" s="2" customFormat="1" ht="15" customHeight="1">
      <c r="A15" s="80" t="s">
        <v>145</v>
      </c>
      <c r="B15" s="82" t="s">
        <v>146</v>
      </c>
      <c r="C15" s="27">
        <v>431</v>
      </c>
      <c r="D15" s="27">
        <v>422</v>
      </c>
      <c r="E15" s="27">
        <v>838</v>
      </c>
      <c r="F15" s="27">
        <v>696</v>
      </c>
      <c r="G15" s="40">
        <v>1126</v>
      </c>
      <c r="H15" s="36">
        <v>358</v>
      </c>
      <c r="I15" s="27">
        <v>478</v>
      </c>
      <c r="J15" s="36">
        <v>360</v>
      </c>
      <c r="K15" s="36">
        <v>375</v>
      </c>
      <c r="L15" s="36">
        <v>557</v>
      </c>
      <c r="M15" s="36"/>
      <c r="N15" s="49"/>
      <c r="O15" s="29">
        <f t="shared" si="0"/>
        <v>5641</v>
      </c>
      <c r="P15" s="30">
        <f t="shared" si="1"/>
        <v>564.1</v>
      </c>
    </row>
    <row r="16" spans="1:16" s="2" customFormat="1" ht="15" customHeight="1">
      <c r="A16" s="4" t="s">
        <v>99</v>
      </c>
      <c r="B16" s="9" t="s">
        <v>55</v>
      </c>
      <c r="C16" s="27">
        <v>240</v>
      </c>
      <c r="D16" s="27">
        <v>296</v>
      </c>
      <c r="E16" s="27">
        <v>277</v>
      </c>
      <c r="F16" s="27">
        <v>634</v>
      </c>
      <c r="G16" s="27">
        <v>707</v>
      </c>
      <c r="H16" s="27">
        <v>678</v>
      </c>
      <c r="I16" s="27">
        <v>711</v>
      </c>
      <c r="J16" s="27">
        <v>790</v>
      </c>
      <c r="K16" s="27">
        <v>388</v>
      </c>
      <c r="L16" s="34">
        <v>363</v>
      </c>
      <c r="M16" s="27">
        <v>191</v>
      </c>
      <c r="N16" s="35">
        <v>178</v>
      </c>
      <c r="O16" s="29">
        <f t="shared" si="0"/>
        <v>5453</v>
      </c>
      <c r="P16" s="30">
        <f t="shared" si="1"/>
        <v>454.4166666666667</v>
      </c>
    </row>
    <row r="17" spans="1:16" s="2" customFormat="1" ht="15" customHeight="1">
      <c r="A17" s="4" t="s">
        <v>83</v>
      </c>
      <c r="B17" s="9" t="s">
        <v>84</v>
      </c>
      <c r="C17" s="27">
        <v>316</v>
      </c>
      <c r="D17" s="27">
        <v>385</v>
      </c>
      <c r="E17" s="27">
        <v>759</v>
      </c>
      <c r="F17" s="27">
        <v>515</v>
      </c>
      <c r="G17" s="27">
        <v>666</v>
      </c>
      <c r="H17" s="27">
        <v>572</v>
      </c>
      <c r="I17" s="27">
        <v>501</v>
      </c>
      <c r="J17" s="27">
        <v>351</v>
      </c>
      <c r="K17" s="27">
        <v>320</v>
      </c>
      <c r="L17" s="27">
        <v>253</v>
      </c>
      <c r="M17" s="27">
        <v>192</v>
      </c>
      <c r="N17" s="28">
        <v>0</v>
      </c>
      <c r="O17" s="29">
        <f t="shared" si="0"/>
        <v>4830</v>
      </c>
      <c r="P17" s="30">
        <f t="shared" si="1"/>
        <v>402.5</v>
      </c>
    </row>
    <row r="18" spans="1:16" s="8" customFormat="1" ht="15" customHeight="1">
      <c r="A18" s="4" t="s">
        <v>31</v>
      </c>
      <c r="B18" s="9" t="s">
        <v>147</v>
      </c>
      <c r="C18" s="27">
        <v>322.17</v>
      </c>
      <c r="D18" s="27">
        <v>242.11</v>
      </c>
      <c r="E18" s="27">
        <v>411.27</v>
      </c>
      <c r="F18" s="27">
        <v>224.74</v>
      </c>
      <c r="G18" s="27">
        <v>575.5</v>
      </c>
      <c r="H18" s="34">
        <v>594.5</v>
      </c>
      <c r="I18" s="27">
        <v>576.5</v>
      </c>
      <c r="J18" s="27">
        <v>446.64</v>
      </c>
      <c r="K18" s="27">
        <v>334.19</v>
      </c>
      <c r="L18" s="27">
        <v>442.92</v>
      </c>
      <c r="M18" s="34">
        <v>540.43</v>
      </c>
      <c r="N18" s="49"/>
      <c r="O18" s="29">
        <f t="shared" si="0"/>
        <v>4710.97</v>
      </c>
      <c r="P18" s="30">
        <f t="shared" si="1"/>
        <v>428.27000000000004</v>
      </c>
    </row>
    <row r="19" spans="1:16" s="8" customFormat="1" ht="15" customHeight="1">
      <c r="A19" s="80" t="s">
        <v>49</v>
      </c>
      <c r="B19" s="82" t="s">
        <v>50</v>
      </c>
      <c r="C19" s="78">
        <v>320</v>
      </c>
      <c r="D19" s="27">
        <v>300</v>
      </c>
      <c r="E19" s="34">
        <v>510</v>
      </c>
      <c r="F19" s="27">
        <v>625</v>
      </c>
      <c r="G19" s="27">
        <v>780</v>
      </c>
      <c r="H19" s="34">
        <v>685</v>
      </c>
      <c r="I19" s="40">
        <v>1080</v>
      </c>
      <c r="J19" s="34"/>
      <c r="K19" s="34"/>
      <c r="L19" s="27"/>
      <c r="M19" s="27"/>
      <c r="N19" s="28"/>
      <c r="O19" s="29">
        <f t="shared" si="0"/>
        <v>4300</v>
      </c>
      <c r="P19" s="30">
        <f t="shared" si="1"/>
        <v>614.2857142857143</v>
      </c>
    </row>
    <row r="20" spans="1:16" s="8" customFormat="1" ht="15" customHeight="1">
      <c r="A20" s="4" t="s">
        <v>131</v>
      </c>
      <c r="B20" s="9" t="s">
        <v>17</v>
      </c>
      <c r="C20" s="78">
        <v>58</v>
      </c>
      <c r="D20" s="27">
        <v>113</v>
      </c>
      <c r="E20" s="27">
        <v>264</v>
      </c>
      <c r="F20" s="27">
        <v>300</v>
      </c>
      <c r="G20" s="27">
        <v>561</v>
      </c>
      <c r="H20" s="27">
        <v>870</v>
      </c>
      <c r="I20" s="27">
        <v>424</v>
      </c>
      <c r="J20" s="27">
        <v>434</v>
      </c>
      <c r="K20" s="27">
        <v>393</v>
      </c>
      <c r="L20" s="27">
        <v>297</v>
      </c>
      <c r="M20" s="27"/>
      <c r="N20" s="28"/>
      <c r="O20" s="29">
        <f t="shared" si="0"/>
        <v>3714</v>
      </c>
      <c r="P20" s="30">
        <f t="shared" si="1"/>
        <v>371.4</v>
      </c>
    </row>
    <row r="21" spans="1:16" s="8" customFormat="1" ht="15" customHeight="1">
      <c r="A21" s="80" t="s">
        <v>113</v>
      </c>
      <c r="B21" s="82" t="s">
        <v>68</v>
      </c>
      <c r="C21" s="78">
        <v>273</v>
      </c>
      <c r="D21" s="27">
        <v>402</v>
      </c>
      <c r="E21" s="34">
        <v>421</v>
      </c>
      <c r="F21" s="27">
        <v>524</v>
      </c>
      <c r="G21" s="34">
        <v>524</v>
      </c>
      <c r="H21" s="34">
        <v>494</v>
      </c>
      <c r="I21" s="34">
        <v>444</v>
      </c>
      <c r="J21" s="34">
        <v>290</v>
      </c>
      <c r="K21" s="27">
        <v>0.01</v>
      </c>
      <c r="L21" s="27">
        <v>291</v>
      </c>
      <c r="M21" s="27"/>
      <c r="N21" s="28">
        <v>0</v>
      </c>
      <c r="O21" s="29">
        <f t="shared" si="0"/>
        <v>3663.01</v>
      </c>
      <c r="P21" s="30">
        <f t="shared" si="1"/>
        <v>333.0009090909091</v>
      </c>
    </row>
    <row r="22" spans="1:16" s="8" customFormat="1" ht="15" customHeight="1">
      <c r="A22" s="80" t="s">
        <v>79</v>
      </c>
      <c r="B22" s="82" t="s">
        <v>80</v>
      </c>
      <c r="C22" s="78">
        <v>211</v>
      </c>
      <c r="D22" s="27">
        <v>162</v>
      </c>
      <c r="E22" s="27">
        <v>376</v>
      </c>
      <c r="F22" s="27">
        <v>206</v>
      </c>
      <c r="G22" s="27">
        <v>176</v>
      </c>
      <c r="H22" s="27">
        <v>506</v>
      </c>
      <c r="I22" s="27">
        <v>445</v>
      </c>
      <c r="J22" s="36">
        <v>318</v>
      </c>
      <c r="K22" s="27">
        <v>122</v>
      </c>
      <c r="L22" s="27">
        <v>272</v>
      </c>
      <c r="M22" s="27"/>
      <c r="N22" s="28"/>
      <c r="O22" s="29">
        <f t="shared" si="0"/>
        <v>2794</v>
      </c>
      <c r="P22" s="30">
        <f t="shared" si="1"/>
        <v>279.4</v>
      </c>
    </row>
    <row r="23" spans="1:16" s="8" customFormat="1" ht="15" customHeight="1">
      <c r="A23" s="4" t="s">
        <v>102</v>
      </c>
      <c r="B23" s="9" t="s">
        <v>103</v>
      </c>
      <c r="C23" s="27">
        <v>55</v>
      </c>
      <c r="D23" s="27">
        <v>65</v>
      </c>
      <c r="E23" s="27">
        <v>157</v>
      </c>
      <c r="F23" s="27">
        <v>306</v>
      </c>
      <c r="G23" s="27">
        <v>444</v>
      </c>
      <c r="H23" s="36">
        <v>769</v>
      </c>
      <c r="I23" s="27">
        <v>510</v>
      </c>
      <c r="J23" s="36"/>
      <c r="K23" s="36"/>
      <c r="L23" s="36"/>
      <c r="M23" s="36"/>
      <c r="N23" s="49"/>
      <c r="O23" s="29">
        <f t="shared" si="0"/>
        <v>2306</v>
      </c>
      <c r="P23" s="30">
        <f t="shared" si="1"/>
        <v>329.42857142857144</v>
      </c>
    </row>
    <row r="24" spans="1:16" s="8" customFormat="1" ht="15" customHeight="1">
      <c r="A24" s="80" t="s">
        <v>143</v>
      </c>
      <c r="B24" s="82" t="s">
        <v>144</v>
      </c>
      <c r="C24" s="27">
        <v>42.2</v>
      </c>
      <c r="D24" s="27">
        <v>127.99</v>
      </c>
      <c r="E24" s="27">
        <v>378</v>
      </c>
      <c r="F24" s="27">
        <v>276</v>
      </c>
      <c r="G24" s="27">
        <v>414</v>
      </c>
      <c r="H24" s="27">
        <v>412</v>
      </c>
      <c r="I24" s="27">
        <v>285</v>
      </c>
      <c r="J24" s="27">
        <v>105</v>
      </c>
      <c r="K24" s="27"/>
      <c r="L24" s="27"/>
      <c r="M24" s="27"/>
      <c r="N24" s="28"/>
      <c r="O24" s="29">
        <f t="shared" si="0"/>
        <v>2040.19</v>
      </c>
      <c r="P24" s="30">
        <f t="shared" si="1"/>
        <v>255.02375</v>
      </c>
    </row>
    <row r="25" spans="1:16" s="8" customFormat="1" ht="15" customHeight="1">
      <c r="A25" s="80" t="s">
        <v>111</v>
      </c>
      <c r="B25" s="82" t="s">
        <v>112</v>
      </c>
      <c r="C25" s="78">
        <v>53</v>
      </c>
      <c r="D25" s="27">
        <v>127</v>
      </c>
      <c r="E25" s="27">
        <v>334</v>
      </c>
      <c r="F25" s="27">
        <v>276</v>
      </c>
      <c r="G25" s="27">
        <v>426</v>
      </c>
      <c r="H25" s="27">
        <v>298</v>
      </c>
      <c r="I25" s="27"/>
      <c r="J25" s="27">
        <v>54</v>
      </c>
      <c r="K25" s="34"/>
      <c r="L25" s="27"/>
      <c r="M25" s="27"/>
      <c r="N25" s="28">
        <v>0</v>
      </c>
      <c r="O25" s="29">
        <f t="shared" si="0"/>
        <v>1568</v>
      </c>
      <c r="P25" s="30">
        <f t="shared" si="1"/>
        <v>196</v>
      </c>
    </row>
    <row r="26" spans="1:16" s="8" customFormat="1" ht="15" customHeight="1">
      <c r="A26" s="4" t="s">
        <v>102</v>
      </c>
      <c r="B26" s="9" t="s">
        <v>58</v>
      </c>
      <c r="C26" s="27">
        <v>0</v>
      </c>
      <c r="D26" s="27">
        <v>35</v>
      </c>
      <c r="E26" s="27">
        <v>0</v>
      </c>
      <c r="F26" s="27">
        <v>0</v>
      </c>
      <c r="G26" s="27">
        <v>0</v>
      </c>
      <c r="H26" s="34">
        <v>308</v>
      </c>
      <c r="I26" s="27"/>
      <c r="J26" s="27">
        <v>260</v>
      </c>
      <c r="K26" s="27"/>
      <c r="L26" s="27"/>
      <c r="M26" s="36"/>
      <c r="N26" s="36"/>
      <c r="O26" s="29">
        <f t="shared" si="0"/>
        <v>603</v>
      </c>
      <c r="P26" s="30">
        <f t="shared" si="1"/>
        <v>86.14285714285714</v>
      </c>
    </row>
    <row r="27" spans="1:16" s="8" customFormat="1" ht="15" customHeight="1">
      <c r="A27" s="80" t="s">
        <v>141</v>
      </c>
      <c r="B27" s="82" t="s">
        <v>142</v>
      </c>
      <c r="C27" s="78">
        <v>97.13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0"/>
        <v>97.13</v>
      </c>
      <c r="P27" s="30">
        <f t="shared" si="1"/>
        <v>97.13</v>
      </c>
    </row>
    <row r="28" spans="1:16" s="2" customFormat="1" ht="15.75">
      <c r="A28" s="4"/>
      <c r="B28" s="9"/>
      <c r="C28" s="72"/>
      <c r="D28" s="7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73"/>
      <c r="P28" s="74"/>
    </row>
    <row r="29" spans="1:16" ht="12.75">
      <c r="A29" s="47"/>
      <c r="B29" s="48"/>
      <c r="C29" s="71">
        <f aca="true" t="shared" si="2" ref="C29:N29">SUM(C4:C27)</f>
        <v>9259.36</v>
      </c>
      <c r="D29" s="71">
        <f t="shared" si="2"/>
        <v>8837.109999999999</v>
      </c>
      <c r="E29" s="71">
        <f t="shared" si="2"/>
        <v>14270.87</v>
      </c>
      <c r="F29" s="71">
        <f t="shared" si="2"/>
        <v>13536.94</v>
      </c>
      <c r="G29" s="71">
        <f t="shared" si="2"/>
        <v>16097.3</v>
      </c>
      <c r="H29" s="71">
        <f t="shared" si="2"/>
        <v>17341.5</v>
      </c>
      <c r="I29" s="71">
        <f t="shared" si="2"/>
        <v>16691.46</v>
      </c>
      <c r="J29" s="71">
        <f t="shared" si="2"/>
        <v>11264.289999999999</v>
      </c>
      <c r="K29" s="71">
        <f t="shared" si="2"/>
        <v>10267.720000000001</v>
      </c>
      <c r="L29" s="71">
        <f t="shared" si="2"/>
        <v>10823.02</v>
      </c>
      <c r="M29" s="71">
        <f t="shared" si="2"/>
        <v>6429.13</v>
      </c>
      <c r="N29" s="71">
        <f t="shared" si="2"/>
        <v>2718.1</v>
      </c>
      <c r="O29" s="29">
        <f>SUM(C29:N29)</f>
        <v>137536.80000000002</v>
      </c>
      <c r="P29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="112" zoomScaleNormal="112" zoomScalePageLayoutView="0" workbookViewId="0" topLeftCell="A4">
      <selection activeCell="P10" sqref="P10"/>
    </sheetView>
  </sheetViews>
  <sheetFormatPr defaultColWidth="11.421875" defaultRowHeight="12.75"/>
  <cols>
    <col min="1" max="1" width="20.421875" style="0" customWidth="1"/>
    <col min="2" max="2" width="13.57421875" style="0" customWidth="1"/>
    <col min="3" max="14" width="10.7109375" style="0" customWidth="1"/>
    <col min="15" max="16" width="11.00390625" style="0" customWidth="1"/>
  </cols>
  <sheetData>
    <row r="1" spans="1:16" ht="22.5" customHeight="1">
      <c r="A1" s="93" t="s">
        <v>133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66.75" customHeight="1" thickBot="1">
      <c r="A2" s="94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61" t="s">
        <v>6</v>
      </c>
      <c r="D3" s="61" t="s">
        <v>7</v>
      </c>
      <c r="E3" s="61" t="s">
        <v>0</v>
      </c>
      <c r="F3" s="61" t="s">
        <v>1</v>
      </c>
      <c r="G3" s="61" t="s">
        <v>2</v>
      </c>
      <c r="H3" s="61" t="s">
        <v>3</v>
      </c>
      <c r="I3" s="61" t="s">
        <v>8</v>
      </c>
      <c r="J3" s="61" t="s">
        <v>4</v>
      </c>
      <c r="K3" s="61" t="s">
        <v>9</v>
      </c>
      <c r="L3" s="61" t="s">
        <v>10</v>
      </c>
      <c r="M3" s="61" t="s">
        <v>11</v>
      </c>
      <c r="N3" s="62" t="s">
        <v>12</v>
      </c>
      <c r="O3" s="59" t="s">
        <v>5</v>
      </c>
      <c r="P3" s="60" t="s">
        <v>123</v>
      </c>
    </row>
    <row r="4" spans="1:16" ht="12.75" customHeight="1">
      <c r="A4" s="4" t="s">
        <v>100</v>
      </c>
      <c r="B4" s="9" t="s">
        <v>55</v>
      </c>
      <c r="C4" s="27">
        <v>885</v>
      </c>
      <c r="D4" s="40">
        <v>1206</v>
      </c>
      <c r="E4" s="52">
        <v>1786</v>
      </c>
      <c r="F4" s="40">
        <v>1387</v>
      </c>
      <c r="G4" s="40">
        <v>1153</v>
      </c>
      <c r="H4" s="52">
        <v>1814</v>
      </c>
      <c r="I4" s="40">
        <v>1262</v>
      </c>
      <c r="J4" s="34">
        <v>953</v>
      </c>
      <c r="K4" s="52">
        <v>1568</v>
      </c>
      <c r="L4" s="40">
        <v>1220</v>
      </c>
      <c r="M4" s="27">
        <v>550</v>
      </c>
      <c r="N4" s="28"/>
      <c r="O4" s="29">
        <f aca="true" t="shared" si="0" ref="O4:O28">SUM(C4:N4)</f>
        <v>13784</v>
      </c>
      <c r="P4" s="30">
        <f aca="true" t="shared" si="1" ref="P4:P28">AVERAGE(C4:N4)</f>
        <v>1253.090909090909</v>
      </c>
    </row>
    <row r="5" spans="1:16" ht="12.75" customHeight="1">
      <c r="A5" s="4" t="s">
        <v>125</v>
      </c>
      <c r="B5" s="9" t="s">
        <v>126</v>
      </c>
      <c r="C5" s="27">
        <v>691</v>
      </c>
      <c r="D5" s="40">
        <v>1150</v>
      </c>
      <c r="E5" s="40">
        <v>1444</v>
      </c>
      <c r="F5" s="40">
        <v>1185</v>
      </c>
      <c r="G5" s="40">
        <v>1135</v>
      </c>
      <c r="H5" s="27">
        <v>985</v>
      </c>
      <c r="I5" s="27">
        <v>804</v>
      </c>
      <c r="J5" s="40">
        <v>1010</v>
      </c>
      <c r="K5" s="52">
        <v>1596</v>
      </c>
      <c r="L5" s="40">
        <v>1138</v>
      </c>
      <c r="M5" s="40">
        <v>1305</v>
      </c>
      <c r="N5" s="40">
        <v>1068</v>
      </c>
      <c r="O5" s="29">
        <f t="shared" si="0"/>
        <v>13511</v>
      </c>
      <c r="P5" s="30">
        <f t="shared" si="1"/>
        <v>1125.9166666666667</v>
      </c>
    </row>
    <row r="6" spans="1:16" ht="12.75" customHeight="1">
      <c r="A6" s="4" t="s">
        <v>77</v>
      </c>
      <c r="B6" s="9" t="s">
        <v>78</v>
      </c>
      <c r="C6" s="27">
        <v>0</v>
      </c>
      <c r="D6" s="27">
        <v>215</v>
      </c>
      <c r="E6" s="27">
        <v>898</v>
      </c>
      <c r="F6" s="40">
        <v>1195</v>
      </c>
      <c r="G6" s="27">
        <v>912</v>
      </c>
      <c r="H6" s="36">
        <v>839</v>
      </c>
      <c r="I6" s="40">
        <v>1309</v>
      </c>
      <c r="J6" s="52">
        <v>1735</v>
      </c>
      <c r="K6" s="40">
        <v>1310</v>
      </c>
      <c r="L6" s="40">
        <v>1189</v>
      </c>
      <c r="M6" s="36">
        <v>933</v>
      </c>
      <c r="N6" s="35">
        <v>890</v>
      </c>
      <c r="O6" s="29">
        <f t="shared" si="0"/>
        <v>11425</v>
      </c>
      <c r="P6" s="30">
        <f t="shared" si="1"/>
        <v>952.0833333333334</v>
      </c>
    </row>
    <row r="7" spans="1:16" ht="12.75" customHeight="1">
      <c r="A7" s="4" t="s">
        <v>22</v>
      </c>
      <c r="B7" s="9" t="s">
        <v>23</v>
      </c>
      <c r="C7" s="27">
        <v>550</v>
      </c>
      <c r="D7" s="27">
        <v>774</v>
      </c>
      <c r="E7" s="40">
        <v>1035</v>
      </c>
      <c r="F7" s="34">
        <v>760</v>
      </c>
      <c r="G7" s="34">
        <v>656</v>
      </c>
      <c r="H7" s="40">
        <v>1010</v>
      </c>
      <c r="I7" s="27">
        <v>848</v>
      </c>
      <c r="J7" s="34">
        <v>896</v>
      </c>
      <c r="K7" s="34">
        <v>828</v>
      </c>
      <c r="L7" s="27">
        <v>726</v>
      </c>
      <c r="M7" s="36">
        <v>469</v>
      </c>
      <c r="N7" s="28">
        <v>427</v>
      </c>
      <c r="O7" s="29">
        <f t="shared" si="0"/>
        <v>8979</v>
      </c>
      <c r="P7" s="30">
        <f t="shared" si="1"/>
        <v>748.25</v>
      </c>
    </row>
    <row r="8" spans="1:16" ht="12.75" customHeight="1">
      <c r="A8" s="47" t="s">
        <v>137</v>
      </c>
      <c r="B8" s="48" t="s">
        <v>138</v>
      </c>
      <c r="C8" s="27">
        <v>0</v>
      </c>
      <c r="D8" s="27">
        <v>0</v>
      </c>
      <c r="E8" s="27">
        <v>0</v>
      </c>
      <c r="F8" s="27">
        <v>0</v>
      </c>
      <c r="G8" s="52">
        <v>1561</v>
      </c>
      <c r="H8" s="40">
        <v>1264</v>
      </c>
      <c r="I8" s="52">
        <v>1639.33</v>
      </c>
      <c r="J8" s="40">
        <v>1364</v>
      </c>
      <c r="K8" s="27">
        <v>628</v>
      </c>
      <c r="L8" s="27">
        <v>313</v>
      </c>
      <c r="M8" s="27">
        <v>431.54</v>
      </c>
      <c r="N8" s="28">
        <v>138</v>
      </c>
      <c r="O8" s="29">
        <f t="shared" si="0"/>
        <v>7338.87</v>
      </c>
      <c r="P8" s="30">
        <f t="shared" si="1"/>
        <v>611.5725</v>
      </c>
    </row>
    <row r="9" spans="1:16" ht="12.75" customHeight="1">
      <c r="A9" s="4" t="s">
        <v>60</v>
      </c>
      <c r="B9" s="9" t="s">
        <v>101</v>
      </c>
      <c r="C9" s="27">
        <v>171</v>
      </c>
      <c r="D9" s="27">
        <v>479</v>
      </c>
      <c r="E9" s="27">
        <v>609</v>
      </c>
      <c r="F9" s="40">
        <v>1047</v>
      </c>
      <c r="G9" s="34">
        <v>845</v>
      </c>
      <c r="H9" s="27">
        <v>662</v>
      </c>
      <c r="I9" s="34">
        <v>740</v>
      </c>
      <c r="J9" s="27">
        <v>610</v>
      </c>
      <c r="K9" s="27">
        <v>551</v>
      </c>
      <c r="L9" s="36">
        <v>567</v>
      </c>
      <c r="M9" s="27">
        <v>491</v>
      </c>
      <c r="N9" s="49">
        <v>186</v>
      </c>
      <c r="O9" s="29">
        <f t="shared" si="0"/>
        <v>6958</v>
      </c>
      <c r="P9" s="30">
        <f t="shared" si="1"/>
        <v>579.8333333333334</v>
      </c>
    </row>
    <row r="10" spans="1:16" ht="12.75" customHeight="1">
      <c r="A10" s="47" t="s">
        <v>26</v>
      </c>
      <c r="B10" s="66" t="s">
        <v>27</v>
      </c>
      <c r="C10" s="27">
        <v>51</v>
      </c>
      <c r="D10" s="27">
        <v>410</v>
      </c>
      <c r="E10" s="27">
        <v>701</v>
      </c>
      <c r="F10" s="27">
        <v>710</v>
      </c>
      <c r="G10" s="34">
        <v>634.7</v>
      </c>
      <c r="H10" s="27">
        <v>618</v>
      </c>
      <c r="I10" s="27">
        <v>744</v>
      </c>
      <c r="J10" s="27">
        <v>753</v>
      </c>
      <c r="K10" s="27">
        <v>852</v>
      </c>
      <c r="L10" s="27">
        <v>642.6</v>
      </c>
      <c r="M10" s="27">
        <v>261</v>
      </c>
      <c r="N10" s="28">
        <v>187</v>
      </c>
      <c r="O10" s="29">
        <f t="shared" si="0"/>
        <v>6564.3</v>
      </c>
      <c r="P10" s="30">
        <f t="shared" si="1"/>
        <v>547.025</v>
      </c>
    </row>
    <row r="11" spans="1:16" ht="12.75" customHeight="1">
      <c r="A11" s="4" t="s">
        <v>105</v>
      </c>
      <c r="B11" s="9" t="s">
        <v>104</v>
      </c>
      <c r="C11" s="27">
        <v>51</v>
      </c>
      <c r="D11" s="27">
        <v>410</v>
      </c>
      <c r="E11" s="34">
        <v>521</v>
      </c>
      <c r="F11" s="27">
        <v>712</v>
      </c>
      <c r="G11" s="34">
        <v>635</v>
      </c>
      <c r="H11" s="34">
        <v>618</v>
      </c>
      <c r="I11" s="34">
        <v>744</v>
      </c>
      <c r="J11" s="34">
        <v>754</v>
      </c>
      <c r="K11" s="27">
        <v>852</v>
      </c>
      <c r="L11" s="27">
        <v>642.6</v>
      </c>
      <c r="M11" s="27">
        <v>261</v>
      </c>
      <c r="N11" s="28">
        <v>187</v>
      </c>
      <c r="O11" s="29">
        <f t="shared" si="0"/>
        <v>6387.6</v>
      </c>
      <c r="P11" s="30">
        <f t="shared" si="1"/>
        <v>532.3000000000001</v>
      </c>
    </row>
    <row r="12" spans="1:16" ht="12.75" customHeight="1">
      <c r="A12" s="4" t="s">
        <v>124</v>
      </c>
      <c r="B12" s="9" t="s">
        <v>88</v>
      </c>
      <c r="C12" s="27">
        <v>718</v>
      </c>
      <c r="D12" s="40">
        <v>1113</v>
      </c>
      <c r="E12" s="27">
        <v>337</v>
      </c>
      <c r="F12" s="27">
        <v>0</v>
      </c>
      <c r="G12" s="27">
        <v>508</v>
      </c>
      <c r="H12" s="34">
        <v>436</v>
      </c>
      <c r="I12" s="34">
        <v>809</v>
      </c>
      <c r="J12" s="27">
        <v>626</v>
      </c>
      <c r="K12" s="34">
        <v>719</v>
      </c>
      <c r="L12" s="34">
        <v>592</v>
      </c>
      <c r="M12" s="27">
        <v>216</v>
      </c>
      <c r="N12" s="35">
        <v>159</v>
      </c>
      <c r="O12" s="29">
        <f t="shared" si="0"/>
        <v>6233</v>
      </c>
      <c r="P12" s="30">
        <f t="shared" si="1"/>
        <v>519.4166666666666</v>
      </c>
    </row>
    <row r="13" spans="1:16" ht="12.75" customHeight="1">
      <c r="A13" s="4" t="s">
        <v>24</v>
      </c>
      <c r="B13" s="9" t="s">
        <v>44</v>
      </c>
      <c r="C13" s="27">
        <v>191</v>
      </c>
      <c r="D13" s="27">
        <v>259</v>
      </c>
      <c r="E13" s="27">
        <v>895</v>
      </c>
      <c r="F13" s="27">
        <v>785</v>
      </c>
      <c r="G13" s="27">
        <v>804</v>
      </c>
      <c r="H13" s="40">
        <v>1208</v>
      </c>
      <c r="I13" s="40">
        <v>1154</v>
      </c>
      <c r="J13" s="27">
        <v>888</v>
      </c>
      <c r="K13" s="27"/>
      <c r="L13" s="27"/>
      <c r="M13" s="27"/>
      <c r="N13" s="28"/>
      <c r="O13" s="29">
        <f t="shared" si="0"/>
        <v>6184</v>
      </c>
      <c r="P13" s="30">
        <f t="shared" si="1"/>
        <v>773</v>
      </c>
    </row>
    <row r="14" spans="1:16" ht="12.75" customHeight="1">
      <c r="A14" s="4" t="s">
        <v>33</v>
      </c>
      <c r="B14" s="9" t="s">
        <v>21</v>
      </c>
      <c r="C14" s="27">
        <v>140</v>
      </c>
      <c r="D14" s="27">
        <v>376</v>
      </c>
      <c r="E14" s="27">
        <v>335</v>
      </c>
      <c r="F14" s="27">
        <v>556</v>
      </c>
      <c r="G14" s="27">
        <v>435</v>
      </c>
      <c r="H14" s="27">
        <v>544</v>
      </c>
      <c r="I14" s="27">
        <v>454</v>
      </c>
      <c r="J14" s="27">
        <v>805</v>
      </c>
      <c r="K14" s="40">
        <v>1155</v>
      </c>
      <c r="L14" s="34">
        <v>514</v>
      </c>
      <c r="M14" s="27">
        <v>278</v>
      </c>
      <c r="N14" s="35">
        <v>192</v>
      </c>
      <c r="O14" s="29">
        <f t="shared" si="0"/>
        <v>5784</v>
      </c>
      <c r="P14" s="30">
        <f t="shared" si="1"/>
        <v>482</v>
      </c>
    </row>
    <row r="15" spans="1:16" ht="12.75" customHeight="1">
      <c r="A15" s="4" t="s">
        <v>83</v>
      </c>
      <c r="B15" s="9" t="s">
        <v>84</v>
      </c>
      <c r="C15" s="27">
        <v>112</v>
      </c>
      <c r="D15" s="27">
        <v>252</v>
      </c>
      <c r="E15" s="27">
        <v>554</v>
      </c>
      <c r="F15" s="27">
        <v>548</v>
      </c>
      <c r="G15" s="27">
        <v>507</v>
      </c>
      <c r="H15" s="27">
        <v>546</v>
      </c>
      <c r="I15" s="27">
        <v>720</v>
      </c>
      <c r="J15" s="27">
        <v>448</v>
      </c>
      <c r="K15" s="27">
        <v>722</v>
      </c>
      <c r="L15" s="34">
        <v>492</v>
      </c>
      <c r="M15" s="27">
        <v>322</v>
      </c>
      <c r="N15" s="49">
        <v>226</v>
      </c>
      <c r="O15" s="29">
        <f t="shared" si="0"/>
        <v>5449</v>
      </c>
      <c r="P15" s="30">
        <f t="shared" si="1"/>
        <v>454.0833333333333</v>
      </c>
    </row>
    <row r="16" spans="1:16" ht="12.75" customHeight="1">
      <c r="A16" s="47" t="s">
        <v>136</v>
      </c>
      <c r="B16" s="48" t="s">
        <v>135</v>
      </c>
      <c r="C16" s="27">
        <v>0</v>
      </c>
      <c r="D16" s="27">
        <v>85</v>
      </c>
      <c r="E16" s="27">
        <v>185</v>
      </c>
      <c r="F16" s="27">
        <v>55</v>
      </c>
      <c r="G16" s="27">
        <v>227</v>
      </c>
      <c r="H16" s="27">
        <v>261</v>
      </c>
      <c r="I16" s="27">
        <v>282</v>
      </c>
      <c r="J16" s="40">
        <v>1079</v>
      </c>
      <c r="K16" s="27">
        <v>773</v>
      </c>
      <c r="L16" s="27">
        <v>501</v>
      </c>
      <c r="M16" s="27">
        <v>378</v>
      </c>
      <c r="N16" s="28">
        <v>444</v>
      </c>
      <c r="O16" s="29">
        <f t="shared" si="0"/>
        <v>4270</v>
      </c>
      <c r="P16" s="30">
        <f t="shared" si="1"/>
        <v>355.8333333333333</v>
      </c>
    </row>
    <row r="17" spans="1:16" ht="12.75" customHeight="1">
      <c r="A17" s="4" t="s">
        <v>99</v>
      </c>
      <c r="B17" s="9" t="s">
        <v>55</v>
      </c>
      <c r="C17" s="27">
        <v>91</v>
      </c>
      <c r="D17" s="27">
        <v>136</v>
      </c>
      <c r="E17" s="27">
        <v>337</v>
      </c>
      <c r="F17" s="27">
        <v>403</v>
      </c>
      <c r="G17" s="27">
        <v>519</v>
      </c>
      <c r="H17" s="27">
        <v>497</v>
      </c>
      <c r="I17" s="27">
        <v>569</v>
      </c>
      <c r="J17" s="27">
        <v>499</v>
      </c>
      <c r="K17" s="27">
        <v>542</v>
      </c>
      <c r="L17" s="27">
        <v>300</v>
      </c>
      <c r="M17" s="27">
        <v>182</v>
      </c>
      <c r="N17" s="28">
        <v>93</v>
      </c>
      <c r="O17" s="29">
        <f t="shared" si="0"/>
        <v>4168</v>
      </c>
      <c r="P17" s="30">
        <f t="shared" si="1"/>
        <v>347.3333333333333</v>
      </c>
    </row>
    <row r="18" spans="1:16" ht="12.75" customHeight="1">
      <c r="A18" s="4" t="s">
        <v>113</v>
      </c>
      <c r="B18" s="9" t="s">
        <v>68</v>
      </c>
      <c r="C18" s="27">
        <v>0</v>
      </c>
      <c r="D18" s="27">
        <v>322</v>
      </c>
      <c r="E18" s="27">
        <v>356</v>
      </c>
      <c r="F18" s="27">
        <v>547</v>
      </c>
      <c r="G18" s="27">
        <v>443</v>
      </c>
      <c r="H18" s="36">
        <v>500</v>
      </c>
      <c r="I18" s="27">
        <v>316</v>
      </c>
      <c r="J18" s="36">
        <v>506</v>
      </c>
      <c r="K18" s="36">
        <v>416</v>
      </c>
      <c r="L18" s="36">
        <v>234</v>
      </c>
      <c r="M18" s="36">
        <v>171</v>
      </c>
      <c r="N18" s="49">
        <v>160</v>
      </c>
      <c r="O18" s="29">
        <f t="shared" si="0"/>
        <v>3971</v>
      </c>
      <c r="P18" s="30">
        <f t="shared" si="1"/>
        <v>330.9166666666667</v>
      </c>
    </row>
    <row r="19" spans="1:16" ht="12.75" customHeight="1">
      <c r="A19" s="4" t="s">
        <v>132</v>
      </c>
      <c r="B19" s="9" t="s">
        <v>21</v>
      </c>
      <c r="C19" s="27">
        <v>90</v>
      </c>
      <c r="D19" s="27">
        <v>511</v>
      </c>
      <c r="E19" s="27">
        <v>461</v>
      </c>
      <c r="F19" s="27">
        <v>61</v>
      </c>
      <c r="G19" s="27">
        <v>297</v>
      </c>
      <c r="H19" s="27">
        <v>375</v>
      </c>
      <c r="I19" s="27">
        <v>491</v>
      </c>
      <c r="J19" s="27">
        <v>515</v>
      </c>
      <c r="K19" s="27">
        <v>277</v>
      </c>
      <c r="L19" s="34">
        <v>547</v>
      </c>
      <c r="M19" s="27">
        <v>127</v>
      </c>
      <c r="N19" s="49">
        <v>141</v>
      </c>
      <c r="O19" s="29">
        <f t="shared" si="0"/>
        <v>3893</v>
      </c>
      <c r="P19" s="30">
        <f t="shared" si="1"/>
        <v>324.4166666666667</v>
      </c>
    </row>
    <row r="20" spans="1:16" ht="12.75" customHeight="1">
      <c r="A20" s="4" t="s">
        <v>79</v>
      </c>
      <c r="B20" s="9" t="s">
        <v>80</v>
      </c>
      <c r="C20" s="27">
        <v>152</v>
      </c>
      <c r="D20" s="27">
        <v>221</v>
      </c>
      <c r="E20" s="27">
        <v>409</v>
      </c>
      <c r="F20" s="27">
        <v>384</v>
      </c>
      <c r="G20" s="27">
        <v>388</v>
      </c>
      <c r="H20" s="27">
        <v>394</v>
      </c>
      <c r="I20" s="27">
        <v>441</v>
      </c>
      <c r="J20" s="27">
        <v>382</v>
      </c>
      <c r="K20" s="27">
        <v>186</v>
      </c>
      <c r="L20" s="27">
        <v>243</v>
      </c>
      <c r="M20" s="27">
        <v>102</v>
      </c>
      <c r="N20" s="28">
        <v>214</v>
      </c>
      <c r="O20" s="29">
        <f t="shared" si="0"/>
        <v>3516</v>
      </c>
      <c r="P20" s="30">
        <f t="shared" si="1"/>
        <v>293</v>
      </c>
    </row>
    <row r="21" spans="1:16" ht="12.75" customHeight="1">
      <c r="A21" s="4" t="s">
        <v>131</v>
      </c>
      <c r="B21" s="9" t="s">
        <v>17</v>
      </c>
      <c r="C21" s="27">
        <v>211</v>
      </c>
      <c r="D21" s="27">
        <v>391</v>
      </c>
      <c r="E21" s="27">
        <v>320</v>
      </c>
      <c r="F21" s="27">
        <v>457</v>
      </c>
      <c r="G21" s="27">
        <v>563</v>
      </c>
      <c r="H21" s="27">
        <v>232</v>
      </c>
      <c r="I21" s="34">
        <v>256</v>
      </c>
      <c r="J21" s="27">
        <v>257</v>
      </c>
      <c r="K21" s="27">
        <v>306</v>
      </c>
      <c r="L21" s="27">
        <v>312</v>
      </c>
      <c r="M21" s="36"/>
      <c r="N21" s="28"/>
      <c r="O21" s="29">
        <f t="shared" si="0"/>
        <v>3305</v>
      </c>
      <c r="P21" s="30">
        <f t="shared" si="1"/>
        <v>330.5</v>
      </c>
    </row>
    <row r="22" spans="1:16" ht="12.75" customHeight="1">
      <c r="A22" s="4" t="s">
        <v>83</v>
      </c>
      <c r="B22" s="9" t="s">
        <v>127</v>
      </c>
      <c r="C22" s="27">
        <v>295</v>
      </c>
      <c r="D22" s="27">
        <v>422</v>
      </c>
      <c r="E22" s="27">
        <v>470</v>
      </c>
      <c r="F22" s="27">
        <v>580</v>
      </c>
      <c r="G22" s="27">
        <v>189</v>
      </c>
      <c r="H22" s="27">
        <v>700</v>
      </c>
      <c r="I22" s="27">
        <v>485</v>
      </c>
      <c r="J22" s="27"/>
      <c r="K22" s="27"/>
      <c r="L22" s="34"/>
      <c r="M22" s="27"/>
      <c r="N22" s="49"/>
      <c r="O22" s="29">
        <f t="shared" si="0"/>
        <v>3141</v>
      </c>
      <c r="P22" s="30">
        <f t="shared" si="1"/>
        <v>448.7142857142857</v>
      </c>
    </row>
    <row r="23" spans="1:16" ht="12.75" customHeight="1">
      <c r="A23" s="4" t="s">
        <v>31</v>
      </c>
      <c r="B23" s="9" t="s">
        <v>30</v>
      </c>
      <c r="C23" s="27">
        <v>501</v>
      </c>
      <c r="D23" s="27">
        <v>500</v>
      </c>
      <c r="E23" s="27">
        <v>763</v>
      </c>
      <c r="F23" s="27">
        <v>813</v>
      </c>
      <c r="G23" s="27"/>
      <c r="H23" s="36"/>
      <c r="I23" s="27"/>
      <c r="J23" s="36"/>
      <c r="K23" s="36"/>
      <c r="L23" s="36"/>
      <c r="M23" s="36"/>
      <c r="N23" s="49"/>
      <c r="O23" s="29">
        <f t="shared" si="0"/>
        <v>2577</v>
      </c>
      <c r="P23" s="30">
        <f t="shared" si="1"/>
        <v>644.25</v>
      </c>
    </row>
    <row r="24" spans="1:16" ht="12.75" customHeight="1">
      <c r="A24" s="4" t="s">
        <v>102</v>
      </c>
      <c r="B24" s="9" t="s">
        <v>103</v>
      </c>
      <c r="C24" s="27">
        <v>33</v>
      </c>
      <c r="D24" s="27">
        <v>40</v>
      </c>
      <c r="E24" s="27">
        <v>270</v>
      </c>
      <c r="F24" s="27">
        <v>87</v>
      </c>
      <c r="G24" s="27">
        <v>136</v>
      </c>
      <c r="H24" s="27">
        <v>306</v>
      </c>
      <c r="I24" s="27">
        <v>244</v>
      </c>
      <c r="J24" s="27">
        <v>513</v>
      </c>
      <c r="K24" s="27">
        <v>536</v>
      </c>
      <c r="L24" s="34"/>
      <c r="M24" s="27"/>
      <c r="N24" s="35"/>
      <c r="O24" s="29">
        <f t="shared" si="0"/>
        <v>2165</v>
      </c>
      <c r="P24" s="30">
        <f t="shared" si="1"/>
        <v>240.55555555555554</v>
      </c>
    </row>
    <row r="25" spans="1:16" ht="12.75" customHeight="1">
      <c r="A25" s="4" t="s">
        <v>111</v>
      </c>
      <c r="B25" s="9" t="s">
        <v>112</v>
      </c>
      <c r="C25" s="27">
        <v>65</v>
      </c>
      <c r="D25" s="27">
        <v>129</v>
      </c>
      <c r="E25" s="27">
        <v>312</v>
      </c>
      <c r="F25" s="27">
        <v>224</v>
      </c>
      <c r="G25" s="27">
        <v>139</v>
      </c>
      <c r="H25" s="34">
        <v>173</v>
      </c>
      <c r="I25" s="27">
        <v>96</v>
      </c>
      <c r="J25" s="34">
        <v>161</v>
      </c>
      <c r="K25" s="27">
        <v>152</v>
      </c>
      <c r="L25" s="27">
        <v>0</v>
      </c>
      <c r="M25" s="27">
        <v>0</v>
      </c>
      <c r="N25" s="28"/>
      <c r="O25" s="29">
        <f t="shared" si="0"/>
        <v>1451</v>
      </c>
      <c r="P25" s="30">
        <f t="shared" si="1"/>
        <v>131.9090909090909</v>
      </c>
    </row>
    <row r="26" spans="1:16" ht="12.75" customHeight="1">
      <c r="A26" s="4" t="s">
        <v>54</v>
      </c>
      <c r="B26" s="9" t="s">
        <v>28</v>
      </c>
      <c r="C26" s="27">
        <v>0</v>
      </c>
      <c r="D26" s="27">
        <v>0</v>
      </c>
      <c r="E26" s="27">
        <v>0</v>
      </c>
      <c r="F26" s="27">
        <v>0</v>
      </c>
      <c r="G26" s="27">
        <v>248</v>
      </c>
      <c r="H26" s="34">
        <v>238</v>
      </c>
      <c r="I26" s="27">
        <v>242</v>
      </c>
      <c r="J26" s="27">
        <v>134</v>
      </c>
      <c r="K26" s="27">
        <v>442</v>
      </c>
      <c r="L26" s="27">
        <v>27</v>
      </c>
      <c r="M26" s="36">
        <v>0</v>
      </c>
      <c r="N26" s="49">
        <v>0</v>
      </c>
      <c r="O26" s="29">
        <f t="shared" si="0"/>
        <v>1331</v>
      </c>
      <c r="P26" s="30">
        <f t="shared" si="1"/>
        <v>110.91666666666667</v>
      </c>
    </row>
    <row r="27" spans="1:16" ht="12.75" customHeight="1">
      <c r="A27" s="4" t="s">
        <v>65</v>
      </c>
      <c r="B27" s="9" t="s">
        <v>66</v>
      </c>
      <c r="C27" s="27">
        <v>285</v>
      </c>
      <c r="D27" s="27">
        <v>575</v>
      </c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>
        <f t="shared" si="0"/>
        <v>860</v>
      </c>
      <c r="P27" s="30">
        <f t="shared" si="1"/>
        <v>430</v>
      </c>
    </row>
    <row r="28" spans="1:16" ht="12.75" customHeight="1">
      <c r="A28" s="4" t="s">
        <v>102</v>
      </c>
      <c r="B28" s="9" t="s">
        <v>58</v>
      </c>
      <c r="C28" s="27">
        <v>0</v>
      </c>
      <c r="D28" s="27">
        <v>120</v>
      </c>
      <c r="E28" s="27">
        <v>0</v>
      </c>
      <c r="F28" s="27">
        <v>236</v>
      </c>
      <c r="G28" s="27">
        <v>215</v>
      </c>
      <c r="H28" s="36">
        <v>235</v>
      </c>
      <c r="I28" s="27"/>
      <c r="J28" s="36"/>
      <c r="K28" s="36"/>
      <c r="L28" s="36"/>
      <c r="M28" s="36"/>
      <c r="N28" s="49"/>
      <c r="O28" s="29">
        <f t="shared" si="0"/>
        <v>806</v>
      </c>
      <c r="P28" s="30">
        <f t="shared" si="1"/>
        <v>134.33333333333334</v>
      </c>
    </row>
    <row r="29" spans="1:16" ht="12.75" customHeight="1">
      <c r="A29" s="67"/>
      <c r="B29" s="6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9"/>
      <c r="P29" s="30"/>
    </row>
    <row r="30" spans="1:16" ht="15.75">
      <c r="A30" s="69"/>
      <c r="B30" s="70"/>
      <c r="C30" s="71">
        <f>SUM(C4:C29)</f>
        <v>5283</v>
      </c>
      <c r="D30" s="71">
        <f aca="true" t="shared" si="2" ref="D30:N30">SUM(D4:D29)</f>
        <v>10096</v>
      </c>
      <c r="E30" s="71">
        <f t="shared" si="2"/>
        <v>12998</v>
      </c>
      <c r="F30" s="71">
        <f t="shared" si="2"/>
        <v>12732</v>
      </c>
      <c r="G30" s="71">
        <f t="shared" si="2"/>
        <v>13149.7</v>
      </c>
      <c r="H30" s="71">
        <f t="shared" si="2"/>
        <v>14455</v>
      </c>
      <c r="I30" s="71">
        <f t="shared" si="2"/>
        <v>14649.33</v>
      </c>
      <c r="J30" s="71">
        <f t="shared" si="2"/>
        <v>14888</v>
      </c>
      <c r="K30" s="71">
        <f t="shared" si="2"/>
        <v>14411</v>
      </c>
      <c r="L30" s="71">
        <f t="shared" si="2"/>
        <v>10200.2</v>
      </c>
      <c r="M30" s="71">
        <f t="shared" si="2"/>
        <v>6477.54</v>
      </c>
      <c r="N30" s="71">
        <f t="shared" si="2"/>
        <v>4712</v>
      </c>
      <c r="O30" s="29">
        <f>SUM(C30:N30)</f>
        <v>134051.77</v>
      </c>
      <c r="P30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106" zoomScaleNormal="106" zoomScalePageLayoutView="0" workbookViewId="0" topLeftCell="A3">
      <selection activeCell="L11" sqref="L11"/>
    </sheetView>
  </sheetViews>
  <sheetFormatPr defaultColWidth="11.421875" defaultRowHeight="12.75"/>
  <cols>
    <col min="1" max="1" width="20.28125" style="0" customWidth="1"/>
    <col min="2" max="2" width="13.28125" style="0" customWidth="1"/>
    <col min="3" max="16" width="11.00390625" style="0" customWidth="1"/>
  </cols>
  <sheetData>
    <row r="1" spans="1:16" ht="25.5" customHeight="1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61" t="s">
        <v>6</v>
      </c>
      <c r="D3" s="61" t="s">
        <v>7</v>
      </c>
      <c r="E3" s="61" t="s">
        <v>0</v>
      </c>
      <c r="F3" s="61" t="s">
        <v>1</v>
      </c>
      <c r="G3" s="61" t="s">
        <v>2</v>
      </c>
      <c r="H3" s="61" t="s">
        <v>3</v>
      </c>
      <c r="I3" s="61" t="s">
        <v>8</v>
      </c>
      <c r="J3" s="61" t="s">
        <v>4</v>
      </c>
      <c r="K3" s="61" t="s">
        <v>9</v>
      </c>
      <c r="L3" s="61" t="s">
        <v>10</v>
      </c>
      <c r="M3" s="61" t="s">
        <v>11</v>
      </c>
      <c r="N3" s="62" t="s">
        <v>12</v>
      </c>
      <c r="O3" s="59" t="s">
        <v>5</v>
      </c>
      <c r="P3" s="60" t="s">
        <v>123</v>
      </c>
    </row>
    <row r="4" spans="1:16" ht="12.75" customHeight="1">
      <c r="A4" s="4" t="s">
        <v>100</v>
      </c>
      <c r="B4" s="9" t="s">
        <v>55</v>
      </c>
      <c r="C4" s="40">
        <v>1171</v>
      </c>
      <c r="D4" s="40">
        <v>1071</v>
      </c>
      <c r="E4" s="40">
        <v>1257</v>
      </c>
      <c r="F4" s="57">
        <v>2106</v>
      </c>
      <c r="G4" s="52">
        <v>1834</v>
      </c>
      <c r="H4" s="57">
        <v>2150</v>
      </c>
      <c r="I4" s="57">
        <v>2010</v>
      </c>
      <c r="J4" s="57">
        <v>2238</v>
      </c>
      <c r="K4" s="57">
        <v>2005</v>
      </c>
      <c r="L4" s="40">
        <v>1092</v>
      </c>
      <c r="M4" s="40">
        <v>1433</v>
      </c>
      <c r="N4" s="40">
        <v>1094</v>
      </c>
      <c r="O4" s="29">
        <f aca="true" t="shared" si="0" ref="O4:O32">SUM(C4:N4)</f>
        <v>19461</v>
      </c>
      <c r="P4" s="30">
        <f aca="true" t="shared" si="1" ref="P4:P26">AVERAGE(C4:N4)</f>
        <v>1621.75</v>
      </c>
    </row>
    <row r="5" spans="1:16" ht="12.75" customHeight="1">
      <c r="A5" s="4" t="s">
        <v>125</v>
      </c>
      <c r="B5" s="9" t="s">
        <v>126</v>
      </c>
      <c r="C5" s="27">
        <v>712</v>
      </c>
      <c r="D5" s="27">
        <v>943</v>
      </c>
      <c r="E5" s="52">
        <v>1507</v>
      </c>
      <c r="F5" s="57">
        <v>2320</v>
      </c>
      <c r="G5" s="57">
        <v>2108</v>
      </c>
      <c r="H5" s="52">
        <v>1938</v>
      </c>
      <c r="I5" s="52">
        <v>1755</v>
      </c>
      <c r="J5" s="52">
        <v>1723</v>
      </c>
      <c r="K5" s="40">
        <v>1391</v>
      </c>
      <c r="L5" s="40">
        <v>1149</v>
      </c>
      <c r="M5" s="27">
        <v>507</v>
      </c>
      <c r="N5" s="28">
        <v>992</v>
      </c>
      <c r="O5" s="29">
        <f t="shared" si="0"/>
        <v>17045</v>
      </c>
      <c r="P5" s="30">
        <f t="shared" si="1"/>
        <v>1420.4166666666667</v>
      </c>
    </row>
    <row r="6" spans="1:16" ht="12.75" customHeight="1">
      <c r="A6" s="4" t="s">
        <v>77</v>
      </c>
      <c r="B6" s="9" t="s">
        <v>78</v>
      </c>
      <c r="C6" s="27">
        <v>771</v>
      </c>
      <c r="D6" s="27">
        <v>954</v>
      </c>
      <c r="E6" s="27">
        <v>610</v>
      </c>
      <c r="F6" s="52">
        <v>1771</v>
      </c>
      <c r="G6" s="52">
        <v>1756</v>
      </c>
      <c r="H6" s="40">
        <v>1362</v>
      </c>
      <c r="I6" s="52">
        <v>1609</v>
      </c>
      <c r="J6" s="40">
        <v>1366</v>
      </c>
      <c r="K6" s="40">
        <v>1331</v>
      </c>
      <c r="L6" s="36">
        <v>929</v>
      </c>
      <c r="M6" s="40">
        <v>1122</v>
      </c>
      <c r="N6" s="36">
        <v>561</v>
      </c>
      <c r="O6" s="29">
        <f t="shared" si="0"/>
        <v>14142</v>
      </c>
      <c r="P6" s="30">
        <f t="shared" si="1"/>
        <v>1178.5</v>
      </c>
    </row>
    <row r="7" spans="1:16" ht="12.75" customHeight="1">
      <c r="A7" s="4" t="s">
        <v>124</v>
      </c>
      <c r="B7" s="9" t="s">
        <v>88</v>
      </c>
      <c r="C7" s="27">
        <v>727</v>
      </c>
      <c r="D7" s="27">
        <v>511</v>
      </c>
      <c r="E7" s="40">
        <v>1222</v>
      </c>
      <c r="F7" s="40">
        <v>1414</v>
      </c>
      <c r="G7" s="40">
        <v>1232</v>
      </c>
      <c r="H7" s="27">
        <v>979</v>
      </c>
      <c r="I7" s="57">
        <v>2020</v>
      </c>
      <c r="J7" s="40">
        <v>1029</v>
      </c>
      <c r="K7" s="27">
        <v>617</v>
      </c>
      <c r="L7" s="27">
        <v>703</v>
      </c>
      <c r="M7" s="27">
        <v>800</v>
      </c>
      <c r="N7" s="28">
        <v>806</v>
      </c>
      <c r="O7" s="29">
        <f t="shared" si="0"/>
        <v>12060</v>
      </c>
      <c r="P7" s="30">
        <f t="shared" si="1"/>
        <v>1005</v>
      </c>
    </row>
    <row r="8" spans="1:16" ht="12.75" customHeight="1">
      <c r="A8" s="4" t="s">
        <v>22</v>
      </c>
      <c r="B8" s="58" t="s">
        <v>23</v>
      </c>
      <c r="C8" s="27">
        <v>669</v>
      </c>
      <c r="D8" s="27">
        <v>381</v>
      </c>
      <c r="E8" s="40">
        <v>1040</v>
      </c>
      <c r="F8" s="27">
        <v>921</v>
      </c>
      <c r="G8" s="40">
        <v>1127</v>
      </c>
      <c r="H8" s="27">
        <v>979</v>
      </c>
      <c r="I8" s="40">
        <v>1091</v>
      </c>
      <c r="J8" s="40">
        <v>1332</v>
      </c>
      <c r="K8" s="40">
        <v>1166</v>
      </c>
      <c r="L8" s="27">
        <v>767</v>
      </c>
      <c r="M8" s="27">
        <v>497</v>
      </c>
      <c r="N8" s="28">
        <v>558</v>
      </c>
      <c r="O8" s="29">
        <f t="shared" si="0"/>
        <v>10528</v>
      </c>
      <c r="P8" s="13">
        <f t="shared" si="1"/>
        <v>877.3333333333334</v>
      </c>
    </row>
    <row r="9" spans="1:16" ht="12.75" customHeight="1">
      <c r="A9" s="4" t="s">
        <v>24</v>
      </c>
      <c r="B9" s="9" t="s">
        <v>44</v>
      </c>
      <c r="C9" s="27">
        <v>672</v>
      </c>
      <c r="D9" s="27">
        <v>516</v>
      </c>
      <c r="E9" s="40">
        <v>1039</v>
      </c>
      <c r="F9" s="40">
        <v>1346</v>
      </c>
      <c r="G9" s="40">
        <v>1268</v>
      </c>
      <c r="H9" s="34">
        <v>844</v>
      </c>
      <c r="I9" s="40">
        <v>1201</v>
      </c>
      <c r="J9" s="40">
        <v>1048</v>
      </c>
      <c r="K9" s="27">
        <v>607</v>
      </c>
      <c r="L9" s="27">
        <v>0</v>
      </c>
      <c r="M9" s="36">
        <v>0</v>
      </c>
      <c r="N9" s="49">
        <v>69</v>
      </c>
      <c r="O9" s="29">
        <f t="shared" si="0"/>
        <v>8610</v>
      </c>
      <c r="P9" s="30">
        <f t="shared" si="1"/>
        <v>717.5</v>
      </c>
    </row>
    <row r="10" spans="1:16" ht="12.75" customHeight="1">
      <c r="A10" s="4" t="s">
        <v>31</v>
      </c>
      <c r="B10" s="9" t="s">
        <v>30</v>
      </c>
      <c r="C10" s="27">
        <v>568</v>
      </c>
      <c r="D10" s="27">
        <v>569</v>
      </c>
      <c r="E10" s="27">
        <v>817</v>
      </c>
      <c r="F10" s="27">
        <v>965</v>
      </c>
      <c r="G10" s="40">
        <v>1077</v>
      </c>
      <c r="H10" s="34">
        <v>950</v>
      </c>
      <c r="I10" s="40">
        <v>1254</v>
      </c>
      <c r="J10" s="34">
        <v>74</v>
      </c>
      <c r="K10" s="27">
        <v>243</v>
      </c>
      <c r="L10" s="27">
        <v>660</v>
      </c>
      <c r="M10" s="27">
        <v>566</v>
      </c>
      <c r="N10" s="28">
        <v>553</v>
      </c>
      <c r="O10" s="29">
        <f t="shared" si="0"/>
        <v>8296</v>
      </c>
      <c r="P10" s="30">
        <f t="shared" si="1"/>
        <v>691.3333333333334</v>
      </c>
    </row>
    <row r="11" spans="1:16" ht="12.75" customHeight="1">
      <c r="A11" s="47" t="s">
        <v>26</v>
      </c>
      <c r="B11" s="48" t="s">
        <v>27</v>
      </c>
      <c r="C11" s="27">
        <v>389</v>
      </c>
      <c r="D11" s="27">
        <v>459</v>
      </c>
      <c r="E11" s="27">
        <v>605</v>
      </c>
      <c r="F11" s="34">
        <v>910</v>
      </c>
      <c r="G11" s="34">
        <v>877</v>
      </c>
      <c r="H11" s="27">
        <v>781</v>
      </c>
      <c r="I11" s="40">
        <v>1007</v>
      </c>
      <c r="J11" s="34">
        <v>672</v>
      </c>
      <c r="K11" s="34">
        <v>690</v>
      </c>
      <c r="L11" s="27">
        <v>394</v>
      </c>
      <c r="M11" s="36">
        <v>570</v>
      </c>
      <c r="N11" s="28">
        <v>270</v>
      </c>
      <c r="O11" s="29">
        <f t="shared" si="0"/>
        <v>7624</v>
      </c>
      <c r="P11" s="30">
        <f t="shared" si="1"/>
        <v>635.3333333333334</v>
      </c>
    </row>
    <row r="12" spans="1:16" ht="12.75" customHeight="1">
      <c r="A12" s="4" t="s">
        <v>105</v>
      </c>
      <c r="B12" s="9" t="s">
        <v>104</v>
      </c>
      <c r="C12" s="27">
        <v>388</v>
      </c>
      <c r="D12" s="27">
        <v>459</v>
      </c>
      <c r="E12" s="27">
        <v>606</v>
      </c>
      <c r="F12" s="27">
        <v>910</v>
      </c>
      <c r="G12" s="27">
        <v>878</v>
      </c>
      <c r="H12" s="36">
        <v>783</v>
      </c>
      <c r="I12" s="40">
        <v>1007</v>
      </c>
      <c r="J12" s="36">
        <v>634</v>
      </c>
      <c r="K12" s="36">
        <v>690</v>
      </c>
      <c r="L12" s="36">
        <v>333</v>
      </c>
      <c r="M12" s="36">
        <v>570</v>
      </c>
      <c r="N12" s="35">
        <v>233.3</v>
      </c>
      <c r="O12" s="29">
        <f t="shared" si="0"/>
        <v>7491.3</v>
      </c>
      <c r="P12" s="30">
        <f t="shared" si="1"/>
        <v>624.275</v>
      </c>
    </row>
    <row r="13" spans="1:16" ht="12.75" customHeight="1">
      <c r="A13" s="4" t="s">
        <v>83</v>
      </c>
      <c r="B13" s="9" t="s">
        <v>84</v>
      </c>
      <c r="C13" s="27">
        <v>376</v>
      </c>
      <c r="D13" s="27">
        <v>341</v>
      </c>
      <c r="E13" s="27">
        <v>378</v>
      </c>
      <c r="F13" s="40">
        <v>1055</v>
      </c>
      <c r="G13" s="27">
        <v>927</v>
      </c>
      <c r="H13" s="27">
        <v>614</v>
      </c>
      <c r="I13" s="27">
        <v>709</v>
      </c>
      <c r="J13" s="40">
        <v>1013</v>
      </c>
      <c r="K13" s="27">
        <v>751</v>
      </c>
      <c r="L13" s="34">
        <v>434</v>
      </c>
      <c r="M13" s="27">
        <v>613</v>
      </c>
      <c r="N13" s="49">
        <v>210</v>
      </c>
      <c r="O13" s="29">
        <f t="shared" si="0"/>
        <v>7421</v>
      </c>
      <c r="P13" s="30">
        <f t="shared" si="1"/>
        <v>618.4166666666666</v>
      </c>
    </row>
    <row r="14" spans="1:16" ht="12.75" customHeight="1">
      <c r="A14" s="4" t="s">
        <v>60</v>
      </c>
      <c r="B14" s="9" t="s">
        <v>101</v>
      </c>
      <c r="C14" s="27">
        <v>760</v>
      </c>
      <c r="D14" s="27">
        <v>586</v>
      </c>
      <c r="E14" s="40">
        <v>1150</v>
      </c>
      <c r="F14" s="40">
        <v>1475</v>
      </c>
      <c r="G14" s="27">
        <v>466</v>
      </c>
      <c r="H14" s="27">
        <v>431</v>
      </c>
      <c r="I14" s="40">
        <v>1116</v>
      </c>
      <c r="J14" s="27">
        <v>85</v>
      </c>
      <c r="K14" s="27">
        <v>0</v>
      </c>
      <c r="L14" s="27">
        <v>158</v>
      </c>
      <c r="M14" s="27">
        <v>408</v>
      </c>
      <c r="N14" s="28">
        <v>164</v>
      </c>
      <c r="O14" s="29">
        <f t="shared" si="0"/>
        <v>6799</v>
      </c>
      <c r="P14" s="30">
        <f t="shared" si="1"/>
        <v>566.5833333333334</v>
      </c>
    </row>
    <row r="15" spans="1:16" ht="12.75" customHeight="1">
      <c r="A15" s="4" t="s">
        <v>33</v>
      </c>
      <c r="B15" s="9" t="s">
        <v>21</v>
      </c>
      <c r="C15" s="27">
        <v>159</v>
      </c>
      <c r="D15" s="27">
        <v>169</v>
      </c>
      <c r="E15" s="27">
        <v>685</v>
      </c>
      <c r="F15" s="40">
        <v>1113</v>
      </c>
      <c r="G15" s="27">
        <v>698</v>
      </c>
      <c r="H15" s="27">
        <v>595</v>
      </c>
      <c r="I15" s="34">
        <v>609</v>
      </c>
      <c r="J15" s="27">
        <v>429</v>
      </c>
      <c r="K15" s="27">
        <v>671</v>
      </c>
      <c r="L15" s="27">
        <v>529</v>
      </c>
      <c r="M15" s="36">
        <v>230</v>
      </c>
      <c r="N15" s="28">
        <v>299</v>
      </c>
      <c r="O15" s="29">
        <f t="shared" si="0"/>
        <v>6186</v>
      </c>
      <c r="P15" s="30">
        <f t="shared" si="1"/>
        <v>515.5</v>
      </c>
    </row>
    <row r="16" spans="1:16" ht="12.75" customHeight="1">
      <c r="A16" s="4" t="s">
        <v>99</v>
      </c>
      <c r="B16" s="9" t="s">
        <v>55</v>
      </c>
      <c r="C16" s="27">
        <v>331</v>
      </c>
      <c r="D16" s="27">
        <v>106</v>
      </c>
      <c r="E16" s="27">
        <v>640</v>
      </c>
      <c r="F16" s="40">
        <v>1001</v>
      </c>
      <c r="G16" s="27">
        <v>905</v>
      </c>
      <c r="H16" s="34">
        <v>524</v>
      </c>
      <c r="I16" s="34">
        <v>622</v>
      </c>
      <c r="J16" s="27">
        <v>774</v>
      </c>
      <c r="K16" s="34">
        <v>425</v>
      </c>
      <c r="L16" s="34">
        <v>239</v>
      </c>
      <c r="M16" s="27">
        <v>413</v>
      </c>
      <c r="N16" s="35">
        <v>119</v>
      </c>
      <c r="O16" s="29">
        <f t="shared" si="0"/>
        <v>6099</v>
      </c>
      <c r="P16" s="30">
        <f t="shared" si="1"/>
        <v>508.25</v>
      </c>
    </row>
    <row r="17" spans="1:16" ht="12.75" customHeight="1">
      <c r="A17" s="4" t="s">
        <v>83</v>
      </c>
      <c r="B17" s="9" t="s">
        <v>127</v>
      </c>
      <c r="C17" s="27">
        <v>258</v>
      </c>
      <c r="D17" s="27">
        <v>76</v>
      </c>
      <c r="E17" s="27">
        <v>538.4</v>
      </c>
      <c r="F17" s="40">
        <v>1008</v>
      </c>
      <c r="G17" s="27">
        <v>740</v>
      </c>
      <c r="H17" s="27">
        <v>770</v>
      </c>
      <c r="I17" s="27">
        <v>500</v>
      </c>
      <c r="J17" s="27">
        <v>550</v>
      </c>
      <c r="K17" s="27">
        <v>502</v>
      </c>
      <c r="L17" s="34">
        <v>345</v>
      </c>
      <c r="M17" s="27">
        <v>345</v>
      </c>
      <c r="N17" s="49">
        <v>210</v>
      </c>
      <c r="O17" s="29">
        <f t="shared" si="0"/>
        <v>5842.4</v>
      </c>
      <c r="P17" s="30">
        <f t="shared" si="1"/>
        <v>486.8666666666666</v>
      </c>
    </row>
    <row r="18" spans="1:16" ht="12.75" customHeight="1">
      <c r="A18" s="4" t="s">
        <v>113</v>
      </c>
      <c r="B18" s="9" t="s">
        <v>68</v>
      </c>
      <c r="C18" s="27">
        <v>140</v>
      </c>
      <c r="D18" s="27">
        <v>122</v>
      </c>
      <c r="E18" s="27">
        <v>422</v>
      </c>
      <c r="F18" s="27">
        <v>580</v>
      </c>
      <c r="G18" s="27">
        <v>531</v>
      </c>
      <c r="H18" s="34">
        <v>670</v>
      </c>
      <c r="I18" s="34">
        <v>468</v>
      </c>
      <c r="J18" s="34">
        <v>724</v>
      </c>
      <c r="K18" s="27">
        <v>554</v>
      </c>
      <c r="L18" s="27">
        <v>272</v>
      </c>
      <c r="M18" s="27">
        <v>352</v>
      </c>
      <c r="N18" s="28">
        <v>41</v>
      </c>
      <c r="O18" s="29">
        <f t="shared" si="0"/>
        <v>4876</v>
      </c>
      <c r="P18" s="30">
        <f t="shared" si="1"/>
        <v>406.3333333333333</v>
      </c>
    </row>
    <row r="19" spans="1:16" ht="12.75" customHeight="1">
      <c r="A19" s="4" t="s">
        <v>65</v>
      </c>
      <c r="B19" s="9" t="s">
        <v>66</v>
      </c>
      <c r="C19" s="27">
        <v>300</v>
      </c>
      <c r="D19" s="27">
        <v>326</v>
      </c>
      <c r="E19" s="27">
        <v>576</v>
      </c>
      <c r="F19" s="27">
        <v>400</v>
      </c>
      <c r="G19" s="27">
        <v>615</v>
      </c>
      <c r="H19" s="27">
        <v>381</v>
      </c>
      <c r="I19" s="27">
        <v>663</v>
      </c>
      <c r="J19" s="27">
        <v>420</v>
      </c>
      <c r="K19" s="27">
        <v>161</v>
      </c>
      <c r="L19" s="27">
        <v>0</v>
      </c>
      <c r="M19" s="27">
        <v>480</v>
      </c>
      <c r="N19" s="28">
        <v>350</v>
      </c>
      <c r="O19" s="29">
        <f t="shared" si="0"/>
        <v>4672</v>
      </c>
      <c r="P19" s="30">
        <f t="shared" si="1"/>
        <v>389.3333333333333</v>
      </c>
    </row>
    <row r="20" spans="1:16" ht="12.75" customHeight="1">
      <c r="A20" s="4" t="s">
        <v>132</v>
      </c>
      <c r="B20" s="9" t="s">
        <v>21</v>
      </c>
      <c r="C20" s="27">
        <v>231</v>
      </c>
      <c r="D20" s="27">
        <v>417</v>
      </c>
      <c r="E20" s="27">
        <v>580</v>
      </c>
      <c r="F20" s="27">
        <v>723</v>
      </c>
      <c r="G20" s="27">
        <v>843</v>
      </c>
      <c r="H20" s="27">
        <v>121</v>
      </c>
      <c r="I20" s="27">
        <v>254</v>
      </c>
      <c r="J20" s="27">
        <v>0</v>
      </c>
      <c r="K20" s="27">
        <v>244</v>
      </c>
      <c r="L20" s="34">
        <v>373</v>
      </c>
      <c r="M20" s="27">
        <v>552</v>
      </c>
      <c r="N20" s="49">
        <v>167</v>
      </c>
      <c r="O20" s="29">
        <f t="shared" si="0"/>
        <v>4505</v>
      </c>
      <c r="P20" s="30">
        <f t="shared" si="1"/>
        <v>375.4166666666667</v>
      </c>
    </row>
    <row r="21" spans="1:16" ht="12.75" customHeight="1">
      <c r="A21" s="4" t="s">
        <v>79</v>
      </c>
      <c r="B21" s="9" t="s">
        <v>80</v>
      </c>
      <c r="C21" s="27">
        <v>434</v>
      </c>
      <c r="D21" s="27">
        <v>253</v>
      </c>
      <c r="E21" s="27">
        <v>617</v>
      </c>
      <c r="F21" s="27">
        <v>696</v>
      </c>
      <c r="G21" s="27">
        <v>294</v>
      </c>
      <c r="H21" s="27">
        <v>367</v>
      </c>
      <c r="I21" s="27">
        <v>840</v>
      </c>
      <c r="J21" s="27">
        <v>261</v>
      </c>
      <c r="K21" s="27">
        <v>138</v>
      </c>
      <c r="L21" s="27">
        <v>152</v>
      </c>
      <c r="M21" s="27">
        <v>305</v>
      </c>
      <c r="N21" s="28">
        <v>69</v>
      </c>
      <c r="O21" s="29">
        <f t="shared" si="0"/>
        <v>4426</v>
      </c>
      <c r="P21" s="30">
        <f t="shared" si="1"/>
        <v>368.8333333333333</v>
      </c>
    </row>
    <row r="22" spans="1:16" ht="12.75" customHeight="1">
      <c r="A22" s="4" t="s">
        <v>131</v>
      </c>
      <c r="B22" s="9" t="s">
        <v>17</v>
      </c>
      <c r="C22" s="27">
        <v>0</v>
      </c>
      <c r="D22" s="27">
        <v>0</v>
      </c>
      <c r="E22" s="27">
        <v>0</v>
      </c>
      <c r="F22" s="27">
        <v>420</v>
      </c>
      <c r="G22" s="27">
        <v>390</v>
      </c>
      <c r="H22" s="27">
        <v>380</v>
      </c>
      <c r="I22" s="27">
        <v>419</v>
      </c>
      <c r="J22" s="27">
        <v>450</v>
      </c>
      <c r="K22" s="27">
        <v>352</v>
      </c>
      <c r="L22" s="27">
        <v>354</v>
      </c>
      <c r="M22" s="27">
        <v>360</v>
      </c>
      <c r="N22" s="28">
        <v>204</v>
      </c>
      <c r="O22" s="29">
        <f t="shared" si="0"/>
        <v>3329</v>
      </c>
      <c r="P22" s="30">
        <f t="shared" si="1"/>
        <v>277.4166666666667</v>
      </c>
    </row>
    <row r="23" spans="1:16" ht="12.75" customHeight="1">
      <c r="A23" s="4" t="s">
        <v>102</v>
      </c>
      <c r="B23" s="9" t="s">
        <v>103</v>
      </c>
      <c r="C23" s="27">
        <v>294</v>
      </c>
      <c r="D23" s="27">
        <v>0</v>
      </c>
      <c r="E23" s="27">
        <v>333</v>
      </c>
      <c r="F23" s="27">
        <v>912</v>
      </c>
      <c r="G23" s="27">
        <v>551</v>
      </c>
      <c r="H23" s="36">
        <v>356</v>
      </c>
      <c r="I23" s="27">
        <v>305</v>
      </c>
      <c r="J23" s="36"/>
      <c r="K23" s="36"/>
      <c r="L23" s="36"/>
      <c r="M23" s="36"/>
      <c r="N23" s="49"/>
      <c r="O23" s="29">
        <f t="shared" si="0"/>
        <v>2751</v>
      </c>
      <c r="P23" s="30">
        <f t="shared" si="1"/>
        <v>393</v>
      </c>
    </row>
    <row r="24" spans="1:16" ht="12.75" customHeight="1">
      <c r="A24" s="47" t="s">
        <v>108</v>
      </c>
      <c r="B24" s="48" t="s">
        <v>109</v>
      </c>
      <c r="C24" s="27">
        <v>111</v>
      </c>
      <c r="D24" s="27">
        <v>0</v>
      </c>
      <c r="E24" s="27">
        <v>378</v>
      </c>
      <c r="F24" s="27">
        <v>380</v>
      </c>
      <c r="G24" s="27">
        <v>554</v>
      </c>
      <c r="H24" s="36">
        <v>385</v>
      </c>
      <c r="I24" s="27">
        <v>340</v>
      </c>
      <c r="J24" s="36">
        <v>265</v>
      </c>
      <c r="K24" s="36">
        <v>225</v>
      </c>
      <c r="L24" s="36"/>
      <c r="M24" s="36"/>
      <c r="N24" s="49"/>
      <c r="O24" s="29">
        <f t="shared" si="0"/>
        <v>2638</v>
      </c>
      <c r="P24" s="30">
        <f t="shared" si="1"/>
        <v>293.1111111111111</v>
      </c>
    </row>
    <row r="25" spans="1:16" ht="12.75" customHeight="1">
      <c r="A25" s="4" t="s">
        <v>86</v>
      </c>
      <c r="B25" s="9" t="s">
        <v>15</v>
      </c>
      <c r="C25" s="27">
        <v>200</v>
      </c>
      <c r="D25" s="27">
        <v>99</v>
      </c>
      <c r="E25" s="27">
        <v>54</v>
      </c>
      <c r="F25" s="27">
        <v>361</v>
      </c>
      <c r="G25" s="27">
        <v>198</v>
      </c>
      <c r="H25" s="27">
        <v>727</v>
      </c>
      <c r="I25" s="27">
        <v>987</v>
      </c>
      <c r="J25" s="27"/>
      <c r="K25" s="27"/>
      <c r="L25" s="34"/>
      <c r="M25" s="27"/>
      <c r="N25" s="35"/>
      <c r="O25" s="29">
        <f t="shared" si="0"/>
        <v>2626</v>
      </c>
      <c r="P25" s="30">
        <f t="shared" si="1"/>
        <v>375.14285714285717</v>
      </c>
    </row>
    <row r="26" spans="1:16" ht="12.75" customHeight="1">
      <c r="A26" s="4" t="s">
        <v>102</v>
      </c>
      <c r="B26" s="9" t="s">
        <v>58</v>
      </c>
      <c r="C26" s="27">
        <v>0</v>
      </c>
      <c r="D26" s="27">
        <v>0</v>
      </c>
      <c r="E26" s="27">
        <v>195</v>
      </c>
      <c r="F26" s="27">
        <v>493</v>
      </c>
      <c r="G26" s="27">
        <v>525</v>
      </c>
      <c r="H26" s="36">
        <v>309</v>
      </c>
      <c r="I26" s="27">
        <v>215</v>
      </c>
      <c r="J26" s="36">
        <v>254</v>
      </c>
      <c r="K26" s="36">
        <v>275</v>
      </c>
      <c r="L26" s="36">
        <v>75</v>
      </c>
      <c r="M26" s="36"/>
      <c r="N26" s="49"/>
      <c r="O26" s="29">
        <f t="shared" si="0"/>
        <v>2341</v>
      </c>
      <c r="P26" s="30">
        <f t="shared" si="1"/>
        <v>234.1</v>
      </c>
    </row>
    <row r="27" spans="1:16" ht="12.75" customHeight="1">
      <c r="A27" s="47" t="s">
        <v>119</v>
      </c>
      <c r="B27" s="48" t="s">
        <v>120</v>
      </c>
      <c r="C27" s="40">
        <v>1025</v>
      </c>
      <c r="D27" s="40">
        <v>1038</v>
      </c>
      <c r="E27" s="27"/>
      <c r="F27" s="27"/>
      <c r="G27" s="27"/>
      <c r="H27" s="27"/>
      <c r="I27" s="34"/>
      <c r="J27" s="27"/>
      <c r="K27" s="27"/>
      <c r="L27" s="27"/>
      <c r="M27" s="27"/>
      <c r="N27" s="28"/>
      <c r="O27" s="29">
        <f t="shared" si="0"/>
        <v>2063</v>
      </c>
      <c r="P27" s="30">
        <f>O27/6</f>
        <v>343.8333333333333</v>
      </c>
    </row>
    <row r="28" spans="1:16" ht="12.75" customHeight="1">
      <c r="A28" s="4" t="s">
        <v>54</v>
      </c>
      <c r="B28" s="9" t="s">
        <v>28</v>
      </c>
      <c r="C28" s="27">
        <v>26</v>
      </c>
      <c r="D28" s="27">
        <v>26</v>
      </c>
      <c r="E28" s="27">
        <v>188</v>
      </c>
      <c r="F28" s="27">
        <v>426</v>
      </c>
      <c r="G28" s="27">
        <v>199</v>
      </c>
      <c r="H28" s="27">
        <v>280</v>
      </c>
      <c r="I28" s="27">
        <v>216</v>
      </c>
      <c r="J28" s="27">
        <v>284</v>
      </c>
      <c r="K28" s="27">
        <v>202</v>
      </c>
      <c r="L28" s="34">
        <v>136</v>
      </c>
      <c r="M28" s="27">
        <v>71</v>
      </c>
      <c r="N28" s="35">
        <v>0</v>
      </c>
      <c r="O28" s="29">
        <f t="shared" si="0"/>
        <v>2054</v>
      </c>
      <c r="P28" s="30">
        <f>AVERAGE(C28:N28)</f>
        <v>171.16666666666666</v>
      </c>
    </row>
    <row r="29" spans="1:16" ht="12.75" customHeight="1">
      <c r="A29" s="4" t="s">
        <v>111</v>
      </c>
      <c r="B29" s="9" t="s">
        <v>112</v>
      </c>
      <c r="C29" s="27">
        <v>497</v>
      </c>
      <c r="D29" s="27">
        <v>344</v>
      </c>
      <c r="E29" s="27">
        <v>158</v>
      </c>
      <c r="F29" s="27">
        <v>267</v>
      </c>
      <c r="G29" s="27">
        <v>352</v>
      </c>
      <c r="H29" s="27">
        <v>146</v>
      </c>
      <c r="I29" s="27">
        <v>45</v>
      </c>
      <c r="J29" s="27">
        <v>59</v>
      </c>
      <c r="K29" s="27">
        <v>56</v>
      </c>
      <c r="L29" s="27">
        <v>0</v>
      </c>
      <c r="M29" s="27">
        <v>0</v>
      </c>
      <c r="N29" s="28">
        <v>0</v>
      </c>
      <c r="O29" s="29">
        <f t="shared" si="0"/>
        <v>1924</v>
      </c>
      <c r="P29" s="30">
        <f>AVERAGE(C29:N29)</f>
        <v>160.33333333333334</v>
      </c>
    </row>
    <row r="30" spans="1:16" ht="12.75" customHeight="1">
      <c r="A30" s="63" t="s">
        <v>49</v>
      </c>
      <c r="B30" s="9" t="s">
        <v>50</v>
      </c>
      <c r="C30" s="27">
        <v>580</v>
      </c>
      <c r="D30" s="27">
        <f>415+22.5</f>
        <v>437.5</v>
      </c>
      <c r="E30" s="27">
        <v>0</v>
      </c>
      <c r="F30" s="27">
        <v>0</v>
      </c>
      <c r="G30" s="27">
        <v>0</v>
      </c>
      <c r="H30" s="27">
        <v>188</v>
      </c>
      <c r="I30" s="27">
        <v>0</v>
      </c>
      <c r="J30" s="27">
        <v>0</v>
      </c>
      <c r="K30" s="27">
        <v>0</v>
      </c>
      <c r="L30" s="27">
        <v>280</v>
      </c>
      <c r="M30" s="27">
        <v>0</v>
      </c>
      <c r="N30" s="27"/>
      <c r="O30" s="29">
        <f t="shared" si="0"/>
        <v>1485.5</v>
      </c>
      <c r="P30" s="30">
        <f>AVERAGE(C30:N30)</f>
        <v>135.04545454545453</v>
      </c>
    </row>
    <row r="31" spans="1:16" ht="12.75" customHeight="1">
      <c r="A31" s="47" t="s">
        <v>129</v>
      </c>
      <c r="B31" s="48" t="s">
        <v>130</v>
      </c>
      <c r="C31" s="27">
        <v>0</v>
      </c>
      <c r="D31" s="27">
        <v>0</v>
      </c>
      <c r="E31" s="27">
        <v>0</v>
      </c>
      <c r="F31" s="40">
        <v>1000</v>
      </c>
      <c r="G31" s="27"/>
      <c r="H31" s="36"/>
      <c r="I31" s="27"/>
      <c r="J31" s="36"/>
      <c r="K31" s="36"/>
      <c r="L31" s="36"/>
      <c r="M31" s="36"/>
      <c r="N31" s="49"/>
      <c r="O31" s="29">
        <f t="shared" si="0"/>
        <v>1000</v>
      </c>
      <c r="P31" s="30">
        <f>AVERAGE(C31:N31)</f>
        <v>250</v>
      </c>
    </row>
    <row r="32" spans="1:16" ht="12.75" customHeight="1">
      <c r="A32" s="64" t="s">
        <v>117</v>
      </c>
      <c r="B32" s="56" t="s">
        <v>118</v>
      </c>
      <c r="C32" s="27">
        <v>300</v>
      </c>
      <c r="D32" s="27">
        <v>200</v>
      </c>
      <c r="E32" s="27">
        <v>0</v>
      </c>
      <c r="F32" s="27">
        <v>0</v>
      </c>
      <c r="G32" s="27"/>
      <c r="H32" s="36"/>
      <c r="I32" s="36"/>
      <c r="J32" s="36"/>
      <c r="K32" s="36"/>
      <c r="L32" s="36"/>
      <c r="M32" s="36"/>
      <c r="N32" s="49"/>
      <c r="O32" s="29">
        <f t="shared" si="0"/>
        <v>500</v>
      </c>
      <c r="P32" s="30">
        <f>AVERAGE(C32:N32)</f>
        <v>125</v>
      </c>
    </row>
    <row r="33" spans="1:16" ht="12.75" customHeight="1">
      <c r="A33" s="63"/>
      <c r="B33" s="9"/>
      <c r="C33" s="27"/>
      <c r="D33" s="27"/>
      <c r="E33" s="27"/>
      <c r="F33" s="27"/>
      <c r="G33" s="27"/>
      <c r="H33" s="27"/>
      <c r="I33" s="27"/>
      <c r="J33" s="27"/>
      <c r="K33" s="27"/>
      <c r="L33" s="34"/>
      <c r="M33" s="27"/>
      <c r="N33" s="36"/>
      <c r="O33" s="29"/>
      <c r="P33" s="30"/>
    </row>
    <row r="34" spans="1:16" ht="15.75">
      <c r="A34" s="65" t="s">
        <v>128</v>
      </c>
      <c r="B34" s="48"/>
      <c r="C34" s="25">
        <f aca="true" t="shared" si="2" ref="C34:N34">SUM(C4:C33)</f>
        <v>12089</v>
      </c>
      <c r="D34" s="25">
        <f t="shared" si="2"/>
        <v>10403.5</v>
      </c>
      <c r="E34" s="25">
        <f t="shared" si="2"/>
        <v>15595.4</v>
      </c>
      <c r="F34" s="25">
        <f t="shared" si="2"/>
        <v>24973</v>
      </c>
      <c r="G34" s="25">
        <f t="shared" si="2"/>
        <v>20945</v>
      </c>
      <c r="H34" s="25">
        <f t="shared" si="2"/>
        <v>18010</v>
      </c>
      <c r="I34" s="25">
        <f t="shared" si="2"/>
        <v>21262</v>
      </c>
      <c r="J34" s="25">
        <f t="shared" si="2"/>
        <v>15684</v>
      </c>
      <c r="K34" s="25">
        <f t="shared" si="2"/>
        <v>13296</v>
      </c>
      <c r="L34" s="25">
        <f t="shared" si="2"/>
        <v>9374</v>
      </c>
      <c r="M34" s="25">
        <f t="shared" si="2"/>
        <v>10194</v>
      </c>
      <c r="N34" s="25">
        <f t="shared" si="2"/>
        <v>6969.3</v>
      </c>
      <c r="O34" s="29">
        <f>SUM(C34:N34)</f>
        <v>178795.19999999998</v>
      </c>
      <c r="P34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124" zoomScaleNormal="124" zoomScalePageLayoutView="0" workbookViewId="0" topLeftCell="A1">
      <selection activeCell="N8" sqref="N8"/>
    </sheetView>
  </sheetViews>
  <sheetFormatPr defaultColWidth="11.421875" defaultRowHeight="12.75"/>
  <cols>
    <col min="1" max="1" width="20.2812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5.5" customHeight="1">
      <c r="A1" s="93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 customHeight="1">
      <c r="A4" s="47" t="s">
        <v>119</v>
      </c>
      <c r="B4" s="48" t="s">
        <v>120</v>
      </c>
      <c r="C4" s="27">
        <v>795</v>
      </c>
      <c r="D4" s="40">
        <v>1191</v>
      </c>
      <c r="E4" s="40">
        <v>1435</v>
      </c>
      <c r="F4" s="52">
        <v>1748</v>
      </c>
      <c r="G4" s="52">
        <v>1810</v>
      </c>
      <c r="H4" s="57">
        <v>2171</v>
      </c>
      <c r="I4" s="52">
        <v>1781</v>
      </c>
      <c r="J4" s="52">
        <v>1578</v>
      </c>
      <c r="K4" s="52">
        <v>1759</v>
      </c>
      <c r="L4" s="27">
        <v>600</v>
      </c>
      <c r="M4" s="40">
        <v>1073</v>
      </c>
      <c r="N4" s="40">
        <v>1152</v>
      </c>
      <c r="O4" s="29">
        <f aca="true" t="shared" si="0" ref="O4:O22">SUM(C4:N4)</f>
        <v>17093</v>
      </c>
      <c r="P4" s="13">
        <f aca="true" t="shared" si="1" ref="P4:P22">AVERAGE(C4:N4)</f>
        <v>1424.4166666666667</v>
      </c>
    </row>
    <row r="5" spans="1:16" ht="12.75">
      <c r="A5" s="4" t="s">
        <v>100</v>
      </c>
      <c r="B5" s="9" t="s">
        <v>55</v>
      </c>
      <c r="C5" s="27">
        <v>598</v>
      </c>
      <c r="D5" s="40">
        <v>1365</v>
      </c>
      <c r="E5" s="40">
        <v>1005</v>
      </c>
      <c r="F5" s="40">
        <v>1188</v>
      </c>
      <c r="G5" s="40">
        <v>1278</v>
      </c>
      <c r="H5" s="52">
        <v>1666</v>
      </c>
      <c r="I5" s="52">
        <v>1821</v>
      </c>
      <c r="J5" s="52">
        <v>1969</v>
      </c>
      <c r="K5" s="40">
        <v>1121</v>
      </c>
      <c r="L5" s="27">
        <v>890</v>
      </c>
      <c r="M5" s="36">
        <v>991</v>
      </c>
      <c r="N5" s="49">
        <v>849</v>
      </c>
      <c r="O5" s="29">
        <f t="shared" si="0"/>
        <v>14741</v>
      </c>
      <c r="P5" s="30">
        <f t="shared" si="1"/>
        <v>1228.4166666666667</v>
      </c>
    </row>
    <row r="6" spans="1:16" ht="12.75">
      <c r="A6" s="4" t="s">
        <v>77</v>
      </c>
      <c r="B6" s="9" t="s">
        <v>78</v>
      </c>
      <c r="C6" s="27">
        <v>290</v>
      </c>
      <c r="D6" s="27">
        <v>319</v>
      </c>
      <c r="E6" s="27">
        <v>650</v>
      </c>
      <c r="F6" s="40">
        <v>1301</v>
      </c>
      <c r="G6" s="40">
        <v>1150</v>
      </c>
      <c r="H6" s="40">
        <v>1223</v>
      </c>
      <c r="I6" s="52">
        <v>1622</v>
      </c>
      <c r="J6" s="40">
        <v>1380</v>
      </c>
      <c r="K6" s="40">
        <v>1180</v>
      </c>
      <c r="L6" s="40">
        <v>1131</v>
      </c>
      <c r="M6" s="36">
        <v>903</v>
      </c>
      <c r="N6" s="28">
        <v>366</v>
      </c>
      <c r="O6" s="29">
        <f t="shared" si="0"/>
        <v>11515</v>
      </c>
      <c r="P6" s="30">
        <f t="shared" si="1"/>
        <v>959.5833333333334</v>
      </c>
    </row>
    <row r="7" spans="1:16" ht="12.75" customHeight="1">
      <c r="A7" s="4" t="s">
        <v>22</v>
      </c>
      <c r="B7" s="9" t="s">
        <v>23</v>
      </c>
      <c r="C7" s="27">
        <v>370</v>
      </c>
      <c r="D7" s="27">
        <v>737</v>
      </c>
      <c r="E7" s="27">
        <v>773</v>
      </c>
      <c r="F7" s="27">
        <v>875</v>
      </c>
      <c r="G7" s="40">
        <v>1188</v>
      </c>
      <c r="H7" s="40">
        <v>1379</v>
      </c>
      <c r="I7" s="40">
        <v>1264</v>
      </c>
      <c r="J7" s="40">
        <v>1395</v>
      </c>
      <c r="K7" s="27">
        <f>847+50</f>
        <v>897</v>
      </c>
      <c r="L7" s="27">
        <v>750</v>
      </c>
      <c r="M7" s="27">
        <v>645</v>
      </c>
      <c r="N7" s="27">
        <v>427</v>
      </c>
      <c r="O7" s="29">
        <f t="shared" si="0"/>
        <v>10700</v>
      </c>
      <c r="P7" s="30">
        <f t="shared" si="1"/>
        <v>891.6666666666666</v>
      </c>
    </row>
    <row r="8" spans="1:16" ht="12.75" customHeight="1">
      <c r="A8" s="47" t="s">
        <v>26</v>
      </c>
      <c r="B8" s="48" t="s">
        <v>27</v>
      </c>
      <c r="C8" s="27">
        <v>213</v>
      </c>
      <c r="D8" s="27">
        <v>481</v>
      </c>
      <c r="E8" s="27">
        <v>681</v>
      </c>
      <c r="F8" s="27">
        <v>617</v>
      </c>
      <c r="G8" s="27">
        <v>947</v>
      </c>
      <c r="H8" s="34">
        <v>774</v>
      </c>
      <c r="I8" s="34">
        <v>847</v>
      </c>
      <c r="J8" s="34">
        <v>904</v>
      </c>
      <c r="K8" s="27">
        <v>647</v>
      </c>
      <c r="L8" s="27">
        <v>689</v>
      </c>
      <c r="M8" s="27">
        <v>363</v>
      </c>
      <c r="N8" s="28">
        <v>272</v>
      </c>
      <c r="O8" s="29">
        <f t="shared" si="0"/>
        <v>7435</v>
      </c>
      <c r="P8" s="30">
        <f t="shared" si="1"/>
        <v>619.5833333333334</v>
      </c>
    </row>
    <row r="9" spans="1:16" ht="12.75" customHeight="1">
      <c r="A9" s="4" t="s">
        <v>60</v>
      </c>
      <c r="B9" s="9" t="s">
        <v>101</v>
      </c>
      <c r="C9" s="27">
        <v>218</v>
      </c>
      <c r="D9" s="27">
        <v>708</v>
      </c>
      <c r="E9" s="27">
        <v>838</v>
      </c>
      <c r="F9" s="27">
        <v>678</v>
      </c>
      <c r="G9" s="27">
        <v>517</v>
      </c>
      <c r="H9" s="36">
        <v>932</v>
      </c>
      <c r="I9" s="40">
        <v>1273</v>
      </c>
      <c r="J9" s="36">
        <v>670</v>
      </c>
      <c r="K9" s="36">
        <v>391</v>
      </c>
      <c r="L9" s="36">
        <v>591</v>
      </c>
      <c r="M9" s="36">
        <v>284</v>
      </c>
      <c r="N9" s="49">
        <v>250</v>
      </c>
      <c r="O9" s="29">
        <f t="shared" si="0"/>
        <v>7350</v>
      </c>
      <c r="P9" s="30">
        <f t="shared" si="1"/>
        <v>612.5</v>
      </c>
    </row>
    <row r="10" spans="1:16" ht="12.75" customHeight="1">
      <c r="A10" s="4" t="s">
        <v>105</v>
      </c>
      <c r="B10" s="9" t="s">
        <v>104</v>
      </c>
      <c r="C10" s="27">
        <v>210.42</v>
      </c>
      <c r="D10" s="27">
        <v>449.04</v>
      </c>
      <c r="E10" s="27">
        <v>662.66</v>
      </c>
      <c r="F10" s="27">
        <v>618.31</v>
      </c>
      <c r="G10" s="27">
        <v>947.45</v>
      </c>
      <c r="H10" s="27">
        <v>773.93</v>
      </c>
      <c r="I10" s="27">
        <v>847.36</v>
      </c>
      <c r="J10" s="27">
        <v>757.79</v>
      </c>
      <c r="K10" s="27">
        <v>647.83</v>
      </c>
      <c r="L10" s="27">
        <v>689.08</v>
      </c>
      <c r="M10" s="27">
        <v>363</v>
      </c>
      <c r="N10" s="28">
        <v>236</v>
      </c>
      <c r="O10" s="29">
        <f t="shared" si="0"/>
        <v>7202.87</v>
      </c>
      <c r="P10" s="30">
        <f t="shared" si="1"/>
        <v>600.2391666666666</v>
      </c>
    </row>
    <row r="11" spans="1:16" ht="12.75" customHeight="1">
      <c r="A11" s="4" t="s">
        <v>33</v>
      </c>
      <c r="B11" s="9" t="s">
        <v>21</v>
      </c>
      <c r="C11" s="27">
        <v>348</v>
      </c>
      <c r="D11" s="27">
        <v>556</v>
      </c>
      <c r="E11" s="27">
        <v>613</v>
      </c>
      <c r="F11" s="27">
        <v>934</v>
      </c>
      <c r="G11" s="27">
        <v>666</v>
      </c>
      <c r="H11" s="27">
        <v>736</v>
      </c>
      <c r="I11" s="27">
        <v>742</v>
      </c>
      <c r="J11" s="27">
        <v>516</v>
      </c>
      <c r="K11" s="27">
        <v>267</v>
      </c>
      <c r="L11" s="27">
        <v>522</v>
      </c>
      <c r="M11" s="27">
        <v>252</v>
      </c>
      <c r="N11" s="28">
        <v>503</v>
      </c>
      <c r="O11" s="29">
        <f t="shared" si="0"/>
        <v>6655</v>
      </c>
      <c r="P11" s="30">
        <f t="shared" si="1"/>
        <v>554.5833333333334</v>
      </c>
    </row>
    <row r="12" spans="1:16" ht="12.75" customHeight="1">
      <c r="A12" s="4" t="s">
        <v>83</v>
      </c>
      <c r="B12" s="9" t="s">
        <v>84</v>
      </c>
      <c r="C12" s="27">
        <v>55</v>
      </c>
      <c r="D12" s="27">
        <v>0</v>
      </c>
      <c r="E12" s="27">
        <v>230</v>
      </c>
      <c r="F12" s="27">
        <v>452</v>
      </c>
      <c r="G12" s="27">
        <v>482</v>
      </c>
      <c r="H12" s="27">
        <v>830</v>
      </c>
      <c r="I12" s="27">
        <v>774</v>
      </c>
      <c r="J12" s="27">
        <v>912</v>
      </c>
      <c r="K12" s="27">
        <v>524</v>
      </c>
      <c r="L12" s="27">
        <v>528</v>
      </c>
      <c r="M12" s="27">
        <v>588</v>
      </c>
      <c r="N12" s="28">
        <v>226</v>
      </c>
      <c r="O12" s="29">
        <f t="shared" si="0"/>
        <v>5601</v>
      </c>
      <c r="P12" s="30">
        <f t="shared" si="1"/>
        <v>466.75</v>
      </c>
    </row>
    <row r="13" spans="1:16" ht="12.75" customHeight="1">
      <c r="A13" s="4" t="s">
        <v>24</v>
      </c>
      <c r="B13" s="9" t="s">
        <v>44</v>
      </c>
      <c r="C13" s="27">
        <v>331</v>
      </c>
      <c r="D13" s="27">
        <v>634</v>
      </c>
      <c r="E13" s="27">
        <v>576</v>
      </c>
      <c r="F13" s="27">
        <v>313</v>
      </c>
      <c r="G13" s="27">
        <v>304</v>
      </c>
      <c r="H13" s="27">
        <v>561</v>
      </c>
      <c r="I13" s="34">
        <v>801</v>
      </c>
      <c r="J13" s="27">
        <v>757</v>
      </c>
      <c r="K13" s="27">
        <v>508</v>
      </c>
      <c r="L13" s="27">
        <v>225</v>
      </c>
      <c r="M13" s="27">
        <v>252</v>
      </c>
      <c r="N13" s="28">
        <v>108</v>
      </c>
      <c r="O13" s="29">
        <f t="shared" si="0"/>
        <v>5370</v>
      </c>
      <c r="P13" s="30">
        <f t="shared" si="1"/>
        <v>447.5</v>
      </c>
    </row>
    <row r="14" spans="1:16" ht="12.75" customHeight="1">
      <c r="A14" s="4" t="s">
        <v>111</v>
      </c>
      <c r="B14" s="9" t="s">
        <v>112</v>
      </c>
      <c r="C14" s="27">
        <v>122</v>
      </c>
      <c r="D14" s="27">
        <v>345</v>
      </c>
      <c r="E14" s="27">
        <v>690</v>
      </c>
      <c r="F14" s="27">
        <v>569</v>
      </c>
      <c r="G14" s="27">
        <v>549</v>
      </c>
      <c r="H14" s="27">
        <v>781</v>
      </c>
      <c r="I14" s="27">
        <v>787</v>
      </c>
      <c r="J14" s="27">
        <v>440</v>
      </c>
      <c r="K14" s="27">
        <v>130</v>
      </c>
      <c r="L14" s="34">
        <v>61</v>
      </c>
      <c r="M14" s="27">
        <v>103</v>
      </c>
      <c r="N14" s="35">
        <v>97</v>
      </c>
      <c r="O14" s="29">
        <f t="shared" si="0"/>
        <v>4674</v>
      </c>
      <c r="P14" s="30">
        <f t="shared" si="1"/>
        <v>389.5</v>
      </c>
    </row>
    <row r="15" spans="1:16" ht="12.75" customHeight="1">
      <c r="A15" s="4" t="s">
        <v>113</v>
      </c>
      <c r="B15" s="9" t="s">
        <v>68</v>
      </c>
      <c r="C15" s="27">
        <v>0</v>
      </c>
      <c r="D15" s="27">
        <v>283</v>
      </c>
      <c r="E15" s="27">
        <v>312</v>
      </c>
      <c r="F15" s="27">
        <v>404</v>
      </c>
      <c r="G15" s="27">
        <v>578</v>
      </c>
      <c r="H15" s="27">
        <v>514</v>
      </c>
      <c r="I15" s="27">
        <v>720</v>
      </c>
      <c r="J15" s="27">
        <v>686</v>
      </c>
      <c r="K15" s="27">
        <v>454</v>
      </c>
      <c r="L15" s="27">
        <v>360</v>
      </c>
      <c r="M15" s="27">
        <v>25</v>
      </c>
      <c r="N15" s="28">
        <v>52</v>
      </c>
      <c r="O15" s="29">
        <f t="shared" si="0"/>
        <v>4388</v>
      </c>
      <c r="P15" s="30">
        <f t="shared" si="1"/>
        <v>365.6666666666667</v>
      </c>
    </row>
    <row r="16" spans="1:16" ht="12.75" customHeight="1">
      <c r="A16" s="4" t="s">
        <v>99</v>
      </c>
      <c r="B16" s="9" t="s">
        <v>55</v>
      </c>
      <c r="C16" s="27">
        <v>89</v>
      </c>
      <c r="D16" s="27">
        <v>199</v>
      </c>
      <c r="E16" s="27">
        <v>346</v>
      </c>
      <c r="F16" s="27">
        <v>285</v>
      </c>
      <c r="G16" s="27">
        <v>365</v>
      </c>
      <c r="H16" s="27">
        <v>457</v>
      </c>
      <c r="I16" s="27">
        <v>543</v>
      </c>
      <c r="J16" s="27">
        <v>475</v>
      </c>
      <c r="K16" s="27">
        <v>449</v>
      </c>
      <c r="L16" s="27">
        <v>436</v>
      </c>
      <c r="M16" s="27">
        <v>233</v>
      </c>
      <c r="N16" s="28">
        <v>166</v>
      </c>
      <c r="O16" s="29">
        <f t="shared" si="0"/>
        <v>4043</v>
      </c>
      <c r="P16" s="30">
        <f t="shared" si="1"/>
        <v>336.9166666666667</v>
      </c>
    </row>
    <row r="17" spans="1:16" ht="12.75" customHeight="1">
      <c r="A17" s="4" t="s">
        <v>49</v>
      </c>
      <c r="B17" s="9" t="s">
        <v>50</v>
      </c>
      <c r="C17" s="27">
        <v>190</v>
      </c>
      <c r="D17" s="27">
        <v>525</v>
      </c>
      <c r="E17" s="27">
        <v>329</v>
      </c>
      <c r="F17" s="27">
        <v>485</v>
      </c>
      <c r="G17" s="27">
        <v>744</v>
      </c>
      <c r="H17" s="27">
        <v>900</v>
      </c>
      <c r="I17" s="27">
        <v>800</v>
      </c>
      <c r="J17" s="27"/>
      <c r="K17" s="27"/>
      <c r="L17" s="27"/>
      <c r="M17" s="27"/>
      <c r="N17" s="28"/>
      <c r="O17" s="29">
        <f t="shared" si="0"/>
        <v>3973</v>
      </c>
      <c r="P17" s="30">
        <f t="shared" si="1"/>
        <v>567.5714285714286</v>
      </c>
    </row>
    <row r="18" spans="1:16" ht="12.75" customHeight="1">
      <c r="A18" s="4" t="s">
        <v>79</v>
      </c>
      <c r="B18" s="9" t="s">
        <v>80</v>
      </c>
      <c r="C18" s="27">
        <v>98</v>
      </c>
      <c r="D18" s="27">
        <v>336</v>
      </c>
      <c r="E18" s="27">
        <v>458</v>
      </c>
      <c r="F18" s="27">
        <v>161</v>
      </c>
      <c r="G18" s="27">
        <v>149</v>
      </c>
      <c r="H18" s="36">
        <v>602</v>
      </c>
      <c r="I18" s="34">
        <v>664</v>
      </c>
      <c r="J18" s="36">
        <v>423</v>
      </c>
      <c r="K18" s="36">
        <v>277</v>
      </c>
      <c r="L18" s="36">
        <v>236</v>
      </c>
      <c r="M18" s="36">
        <v>117</v>
      </c>
      <c r="N18" s="49">
        <v>296</v>
      </c>
      <c r="O18" s="29">
        <f t="shared" si="0"/>
        <v>3817</v>
      </c>
      <c r="P18" s="30">
        <f t="shared" si="1"/>
        <v>318.0833333333333</v>
      </c>
    </row>
    <row r="19" spans="1:16" ht="12.75" customHeight="1">
      <c r="A19" s="4" t="s">
        <v>102</v>
      </c>
      <c r="B19" s="58" t="s">
        <v>103</v>
      </c>
      <c r="C19" s="27">
        <v>44</v>
      </c>
      <c r="D19" s="27">
        <v>93</v>
      </c>
      <c r="E19" s="27">
        <v>43</v>
      </c>
      <c r="F19" s="27">
        <v>131</v>
      </c>
      <c r="G19" s="27">
        <v>295</v>
      </c>
      <c r="H19" s="36">
        <v>601</v>
      </c>
      <c r="I19" s="36">
        <v>582</v>
      </c>
      <c r="J19" s="36">
        <v>571</v>
      </c>
      <c r="K19" s="36">
        <v>426</v>
      </c>
      <c r="L19" s="36">
        <v>253</v>
      </c>
      <c r="M19" s="36">
        <v>183</v>
      </c>
      <c r="N19" s="49">
        <v>190</v>
      </c>
      <c r="O19" s="29">
        <f t="shared" si="0"/>
        <v>3412</v>
      </c>
      <c r="P19" s="30">
        <f t="shared" si="1"/>
        <v>284.3333333333333</v>
      </c>
    </row>
    <row r="20" spans="1:16" ht="12.75" customHeight="1">
      <c r="A20" s="4" t="s">
        <v>54</v>
      </c>
      <c r="B20" s="9" t="s">
        <v>28</v>
      </c>
      <c r="C20" s="27">
        <v>0</v>
      </c>
      <c r="D20" s="27">
        <v>0</v>
      </c>
      <c r="E20" s="27">
        <v>97</v>
      </c>
      <c r="F20" s="27">
        <v>184</v>
      </c>
      <c r="G20" s="27">
        <v>271</v>
      </c>
      <c r="H20" s="36">
        <v>498</v>
      </c>
      <c r="I20" s="36">
        <v>181</v>
      </c>
      <c r="J20" s="36">
        <v>339</v>
      </c>
      <c r="K20" s="36">
        <v>100</v>
      </c>
      <c r="L20" s="36">
        <v>0</v>
      </c>
      <c r="M20" s="36">
        <v>51</v>
      </c>
      <c r="N20" s="49">
        <v>0</v>
      </c>
      <c r="O20" s="29">
        <f t="shared" si="0"/>
        <v>1721</v>
      </c>
      <c r="P20" s="30">
        <f t="shared" si="1"/>
        <v>143.41666666666666</v>
      </c>
    </row>
    <row r="21" spans="1:16" ht="12.75" customHeight="1">
      <c r="A21" s="47" t="s">
        <v>108</v>
      </c>
      <c r="B21" s="48" t="s">
        <v>109</v>
      </c>
      <c r="C21" s="27">
        <v>0</v>
      </c>
      <c r="D21" s="27">
        <v>242</v>
      </c>
      <c r="E21" s="27">
        <v>213</v>
      </c>
      <c r="F21" s="27">
        <v>225</v>
      </c>
      <c r="G21" s="27">
        <v>406</v>
      </c>
      <c r="H21" s="34">
        <v>390</v>
      </c>
      <c r="I21" s="34">
        <v>137</v>
      </c>
      <c r="J21" s="27"/>
      <c r="K21" s="34"/>
      <c r="L21" s="34"/>
      <c r="M21" s="27"/>
      <c r="N21" s="35"/>
      <c r="O21" s="29">
        <f t="shared" si="0"/>
        <v>1613</v>
      </c>
      <c r="P21" s="30">
        <f t="shared" si="1"/>
        <v>230.42857142857142</v>
      </c>
    </row>
    <row r="22" spans="1:16" ht="12.75" customHeight="1">
      <c r="A22" s="55" t="s">
        <v>117</v>
      </c>
      <c r="B22" s="56" t="s">
        <v>118</v>
      </c>
      <c r="C22" s="27">
        <v>25</v>
      </c>
      <c r="D22" s="27">
        <v>0</v>
      </c>
      <c r="E22" s="27">
        <v>60</v>
      </c>
      <c r="F22" s="27">
        <v>0</v>
      </c>
      <c r="G22" s="27">
        <v>315</v>
      </c>
      <c r="H22" s="27">
        <v>612</v>
      </c>
      <c r="I22" s="27"/>
      <c r="J22" s="27"/>
      <c r="K22" s="27"/>
      <c r="L22" s="34"/>
      <c r="M22" s="27"/>
      <c r="N22" s="49"/>
      <c r="O22" s="29">
        <f t="shared" si="0"/>
        <v>1012</v>
      </c>
      <c r="P22" s="30">
        <f t="shared" si="1"/>
        <v>168.66666666666666</v>
      </c>
    </row>
    <row r="23" spans="1:16" ht="12.75" customHeight="1">
      <c r="A23" s="47"/>
      <c r="B23" s="4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13"/>
    </row>
    <row r="24" spans="1:16" ht="12.75">
      <c r="A24" s="50"/>
      <c r="B24" s="48"/>
      <c r="C24" s="71">
        <f aca="true" t="shared" si="2" ref="C24:N24">SUM(C4:C23)</f>
        <v>3996.42</v>
      </c>
      <c r="D24" s="71">
        <f t="shared" si="2"/>
        <v>8463.04</v>
      </c>
      <c r="E24" s="71">
        <f t="shared" si="2"/>
        <v>10011.66</v>
      </c>
      <c r="F24" s="71">
        <f t="shared" si="2"/>
        <v>11168.31</v>
      </c>
      <c r="G24" s="71">
        <f t="shared" si="2"/>
        <v>12961.45</v>
      </c>
      <c r="H24" s="71">
        <f t="shared" si="2"/>
        <v>16400.93</v>
      </c>
      <c r="I24" s="71">
        <f t="shared" si="2"/>
        <v>16186.36</v>
      </c>
      <c r="J24" s="71">
        <f t="shared" si="2"/>
        <v>13772.79</v>
      </c>
      <c r="K24" s="71">
        <f t="shared" si="2"/>
        <v>9777.83</v>
      </c>
      <c r="L24" s="71">
        <f t="shared" si="2"/>
        <v>7961.08</v>
      </c>
      <c r="M24" s="71">
        <f t="shared" si="2"/>
        <v>6426</v>
      </c>
      <c r="N24" s="71">
        <f t="shared" si="2"/>
        <v>5190</v>
      </c>
      <c r="O24" s="29">
        <f>SUM(C24:N24)</f>
        <v>122315.87000000002</v>
      </c>
      <c r="P24" s="30"/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124" zoomScaleNormal="124" zoomScalePageLayoutView="0" workbookViewId="0" topLeftCell="A1">
      <selection activeCell="C8" sqref="C8"/>
    </sheetView>
  </sheetViews>
  <sheetFormatPr defaultColWidth="11.421875" defaultRowHeight="12.75"/>
  <cols>
    <col min="1" max="1" width="15.5742187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5.5" customHeight="1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110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 customHeight="1">
      <c r="A4" s="4" t="s">
        <v>77</v>
      </c>
      <c r="B4" s="9" t="s">
        <v>78</v>
      </c>
      <c r="C4" s="27">
        <v>283</v>
      </c>
      <c r="D4" s="27">
        <v>252</v>
      </c>
      <c r="E4" s="40">
        <v>1017</v>
      </c>
      <c r="F4" s="40">
        <v>1365</v>
      </c>
      <c r="G4" s="40">
        <v>1342</v>
      </c>
      <c r="H4" s="40">
        <v>1341</v>
      </c>
      <c r="I4" s="52">
        <v>1574</v>
      </c>
      <c r="J4" s="40">
        <v>1381</v>
      </c>
      <c r="K4" s="40">
        <v>1320</v>
      </c>
      <c r="L4" s="27">
        <v>960</v>
      </c>
      <c r="M4" s="27">
        <v>870</v>
      </c>
      <c r="N4" s="28">
        <v>773</v>
      </c>
      <c r="O4" s="29">
        <f aca="true" t="shared" si="0" ref="O4:O22">SUM(C4:N4)</f>
        <v>12478</v>
      </c>
      <c r="P4" s="30">
        <f aca="true" t="shared" si="1" ref="P4:P23">AVERAGE(C4:N4)</f>
        <v>1039.8333333333333</v>
      </c>
    </row>
    <row r="5" spans="1:16" ht="12.75">
      <c r="A5" s="4" t="s">
        <v>100</v>
      </c>
      <c r="B5" s="9" t="s">
        <v>55</v>
      </c>
      <c r="C5" s="27">
        <v>502</v>
      </c>
      <c r="D5" s="27">
        <v>506</v>
      </c>
      <c r="E5" s="27">
        <v>359</v>
      </c>
      <c r="F5" s="40">
        <v>1239</v>
      </c>
      <c r="G5" s="40">
        <v>1098</v>
      </c>
      <c r="H5" s="52">
        <v>1504</v>
      </c>
      <c r="I5" s="52">
        <v>1814</v>
      </c>
      <c r="J5" s="52">
        <v>1606</v>
      </c>
      <c r="K5" s="27">
        <v>766</v>
      </c>
      <c r="L5" s="27">
        <v>101</v>
      </c>
      <c r="M5" s="27">
        <v>514</v>
      </c>
      <c r="N5" s="38">
        <v>566</v>
      </c>
      <c r="O5" s="29">
        <f t="shared" si="0"/>
        <v>10575</v>
      </c>
      <c r="P5" s="30">
        <f t="shared" si="1"/>
        <v>881.25</v>
      </c>
    </row>
    <row r="6" spans="1:16" ht="12.75">
      <c r="A6" s="4" t="s">
        <v>60</v>
      </c>
      <c r="B6" s="9" t="s">
        <v>101</v>
      </c>
      <c r="C6" s="40">
        <v>1003</v>
      </c>
      <c r="D6" s="27">
        <v>393</v>
      </c>
      <c r="E6" s="40">
        <v>1021</v>
      </c>
      <c r="F6" s="40">
        <v>1195</v>
      </c>
      <c r="G6" s="40">
        <v>1313</v>
      </c>
      <c r="H6" s="52">
        <v>1503</v>
      </c>
      <c r="I6" s="40">
        <v>1000</v>
      </c>
      <c r="J6" s="36">
        <v>520</v>
      </c>
      <c r="K6" s="36">
        <v>710</v>
      </c>
      <c r="L6" s="40">
        <v>1001</v>
      </c>
      <c r="M6" s="36">
        <v>529</v>
      </c>
      <c r="N6" s="49">
        <v>307</v>
      </c>
      <c r="O6" s="29">
        <f t="shared" si="0"/>
        <v>10495</v>
      </c>
      <c r="P6" s="30">
        <f t="shared" si="1"/>
        <v>874.5833333333334</v>
      </c>
    </row>
    <row r="7" spans="1:16" ht="12.75" customHeight="1">
      <c r="A7" s="4" t="s">
        <v>31</v>
      </c>
      <c r="B7" s="9" t="s">
        <v>30</v>
      </c>
      <c r="C7" s="27">
        <v>601</v>
      </c>
      <c r="D7" s="27">
        <v>406</v>
      </c>
      <c r="E7" s="27">
        <v>731</v>
      </c>
      <c r="F7" s="27">
        <v>948</v>
      </c>
      <c r="G7" s="27">
        <v>975</v>
      </c>
      <c r="H7" s="27">
        <v>900</v>
      </c>
      <c r="I7" s="40">
        <v>1132</v>
      </c>
      <c r="J7" s="27">
        <v>937</v>
      </c>
      <c r="K7" s="27">
        <v>650</v>
      </c>
      <c r="L7" s="36">
        <v>607</v>
      </c>
      <c r="M7" s="36">
        <v>622</v>
      </c>
      <c r="N7" s="27">
        <v>358</v>
      </c>
      <c r="O7" s="29">
        <f t="shared" si="0"/>
        <v>8867</v>
      </c>
      <c r="P7" s="30">
        <f t="shared" si="1"/>
        <v>738.9166666666666</v>
      </c>
    </row>
    <row r="8" spans="1:16" ht="12.75" customHeight="1">
      <c r="A8" s="47" t="s">
        <v>26</v>
      </c>
      <c r="B8" s="48" t="s">
        <v>27</v>
      </c>
      <c r="C8" s="27">
        <v>450</v>
      </c>
      <c r="D8" s="27">
        <f>52.8+47.4</f>
        <v>100.19999999999999</v>
      </c>
      <c r="E8" s="27">
        <v>727</v>
      </c>
      <c r="F8" s="27">
        <v>768</v>
      </c>
      <c r="G8" s="27">
        <v>896</v>
      </c>
      <c r="H8" s="40">
        <v>1004</v>
      </c>
      <c r="I8" s="27">
        <v>738</v>
      </c>
      <c r="J8" s="27">
        <v>957</v>
      </c>
      <c r="K8" s="27">
        <v>677</v>
      </c>
      <c r="L8" s="27">
        <v>638</v>
      </c>
      <c r="M8" s="27">
        <v>480</v>
      </c>
      <c r="N8" s="28">
        <v>267</v>
      </c>
      <c r="O8" s="29">
        <f t="shared" si="0"/>
        <v>7702.2</v>
      </c>
      <c r="P8" s="30">
        <f t="shared" si="1"/>
        <v>641.85</v>
      </c>
    </row>
    <row r="9" spans="1:16" ht="12.75" customHeight="1">
      <c r="A9" s="4" t="s">
        <v>33</v>
      </c>
      <c r="B9" s="9" t="s">
        <v>21</v>
      </c>
      <c r="C9" s="27">
        <v>565</v>
      </c>
      <c r="D9" s="27">
        <v>209</v>
      </c>
      <c r="E9" s="27">
        <v>754</v>
      </c>
      <c r="F9" s="27">
        <v>892</v>
      </c>
      <c r="G9" s="27">
        <v>909</v>
      </c>
      <c r="H9" s="22">
        <v>552</v>
      </c>
      <c r="I9" s="22">
        <v>995</v>
      </c>
      <c r="J9" s="22">
        <v>780</v>
      </c>
      <c r="K9" s="22">
        <v>646</v>
      </c>
      <c r="L9" s="22">
        <v>621</v>
      </c>
      <c r="M9" s="22">
        <v>356</v>
      </c>
      <c r="N9" s="23">
        <v>374</v>
      </c>
      <c r="O9" s="29">
        <f t="shared" si="0"/>
        <v>7653</v>
      </c>
      <c r="P9" s="30">
        <f t="shared" si="1"/>
        <v>637.75</v>
      </c>
    </row>
    <row r="10" spans="1:16" ht="12.75" customHeight="1">
      <c r="A10" s="4" t="s">
        <v>105</v>
      </c>
      <c r="B10" s="9" t="s">
        <v>104</v>
      </c>
      <c r="C10" s="27">
        <v>449.58</v>
      </c>
      <c r="D10" s="27">
        <v>100.58</v>
      </c>
      <c r="E10" s="27">
        <v>565</v>
      </c>
      <c r="F10" s="27">
        <v>733</v>
      </c>
      <c r="G10" s="27">
        <v>821</v>
      </c>
      <c r="H10" s="40">
        <v>1004</v>
      </c>
      <c r="I10" s="27">
        <v>738</v>
      </c>
      <c r="J10" s="27">
        <v>957</v>
      </c>
      <c r="K10" s="27">
        <v>677</v>
      </c>
      <c r="L10" s="34">
        <v>638</v>
      </c>
      <c r="M10" s="27">
        <v>481</v>
      </c>
      <c r="N10" s="42">
        <v>267</v>
      </c>
      <c r="O10" s="29">
        <f t="shared" si="0"/>
        <v>7431.16</v>
      </c>
      <c r="P10" s="30">
        <f t="shared" si="1"/>
        <v>619.2633333333333</v>
      </c>
    </row>
    <row r="11" spans="1:16" ht="12.75" customHeight="1">
      <c r="A11" s="4" t="s">
        <v>22</v>
      </c>
      <c r="B11" s="9" t="s">
        <v>23</v>
      </c>
      <c r="C11" s="27">
        <v>0</v>
      </c>
      <c r="D11" s="27">
        <v>0</v>
      </c>
      <c r="E11" s="27">
        <v>144</v>
      </c>
      <c r="F11" s="27">
        <v>330</v>
      </c>
      <c r="G11" s="27">
        <v>656</v>
      </c>
      <c r="H11" s="34">
        <v>671</v>
      </c>
      <c r="I11" s="34">
        <v>769</v>
      </c>
      <c r="J11" s="40">
        <v>1089</v>
      </c>
      <c r="K11" s="34">
        <v>934</v>
      </c>
      <c r="L11" s="34">
        <v>858</v>
      </c>
      <c r="M11" s="27">
        <v>658</v>
      </c>
      <c r="N11" s="35">
        <v>212</v>
      </c>
      <c r="O11" s="29">
        <f t="shared" si="0"/>
        <v>6321</v>
      </c>
      <c r="P11" s="30">
        <f t="shared" si="1"/>
        <v>526.75</v>
      </c>
    </row>
    <row r="12" spans="1:16" ht="12.75" customHeight="1">
      <c r="A12" s="4" t="s">
        <v>24</v>
      </c>
      <c r="B12" s="9" t="s">
        <v>44</v>
      </c>
      <c r="C12" s="27">
        <v>359</v>
      </c>
      <c r="D12" s="27">
        <v>110</v>
      </c>
      <c r="E12" s="27">
        <v>689</v>
      </c>
      <c r="F12" s="27">
        <v>857</v>
      </c>
      <c r="G12" s="27">
        <v>626</v>
      </c>
      <c r="H12" s="27">
        <v>507</v>
      </c>
      <c r="I12" s="27">
        <v>616</v>
      </c>
      <c r="J12" s="27">
        <v>595</v>
      </c>
      <c r="K12" s="27">
        <v>481</v>
      </c>
      <c r="L12" s="27">
        <v>391</v>
      </c>
      <c r="M12" s="27">
        <v>303</v>
      </c>
      <c r="N12" s="28">
        <v>0</v>
      </c>
      <c r="O12" s="29">
        <f t="shared" si="0"/>
        <v>5534</v>
      </c>
      <c r="P12" s="30">
        <f t="shared" si="1"/>
        <v>461.1666666666667</v>
      </c>
    </row>
    <row r="13" spans="1:16" ht="12.75" customHeight="1">
      <c r="A13" s="4" t="s">
        <v>49</v>
      </c>
      <c r="B13" s="9" t="s">
        <v>50</v>
      </c>
      <c r="C13" s="27">
        <v>302</v>
      </c>
      <c r="D13" s="27">
        <v>220</v>
      </c>
      <c r="E13" s="27">
        <v>565</v>
      </c>
      <c r="F13" s="27">
        <v>736</v>
      </c>
      <c r="G13" s="27">
        <v>791</v>
      </c>
      <c r="H13" s="22">
        <v>828</v>
      </c>
      <c r="I13" s="22">
        <v>720</v>
      </c>
      <c r="J13" s="22">
        <v>587</v>
      </c>
      <c r="K13" s="22">
        <v>780</v>
      </c>
      <c r="L13" s="22"/>
      <c r="M13" s="22"/>
      <c r="N13" s="23"/>
      <c r="O13" s="29">
        <f t="shared" si="0"/>
        <v>5529</v>
      </c>
      <c r="P13" s="30">
        <f t="shared" si="1"/>
        <v>614.3333333333334</v>
      </c>
    </row>
    <row r="14" spans="1:16" ht="12.75" customHeight="1">
      <c r="A14" s="4" t="s">
        <v>79</v>
      </c>
      <c r="B14" s="9" t="s">
        <v>80</v>
      </c>
      <c r="C14" s="27">
        <v>469</v>
      </c>
      <c r="D14" s="27">
        <v>323</v>
      </c>
      <c r="E14" s="27">
        <v>308</v>
      </c>
      <c r="F14" s="27">
        <v>553</v>
      </c>
      <c r="G14" s="27">
        <v>565</v>
      </c>
      <c r="H14" s="27">
        <v>568</v>
      </c>
      <c r="I14" s="27">
        <v>624</v>
      </c>
      <c r="J14" s="27">
        <v>402</v>
      </c>
      <c r="K14" s="27">
        <v>512</v>
      </c>
      <c r="L14" s="27">
        <v>333</v>
      </c>
      <c r="M14" s="27">
        <v>267</v>
      </c>
      <c r="N14" s="28">
        <v>113</v>
      </c>
      <c r="O14" s="29">
        <f t="shared" si="0"/>
        <v>5037</v>
      </c>
      <c r="P14" s="30">
        <f t="shared" si="1"/>
        <v>419.75</v>
      </c>
    </row>
    <row r="15" spans="1:16" ht="12.75" customHeight="1">
      <c r="A15" s="4" t="s">
        <v>36</v>
      </c>
      <c r="B15" s="9" t="s">
        <v>37</v>
      </c>
      <c r="C15" s="27">
        <v>0</v>
      </c>
      <c r="D15" s="27">
        <v>0</v>
      </c>
      <c r="E15" s="27">
        <f>130+45+135</f>
        <v>310</v>
      </c>
      <c r="F15" s="27">
        <v>744</v>
      </c>
      <c r="G15" s="27">
        <v>887</v>
      </c>
      <c r="H15" s="36">
        <v>1031</v>
      </c>
      <c r="I15" s="36">
        <v>285</v>
      </c>
      <c r="J15" s="36">
        <v>743</v>
      </c>
      <c r="K15" s="36">
        <v>385</v>
      </c>
      <c r="L15" s="36"/>
      <c r="M15" s="36"/>
      <c r="N15" s="23"/>
      <c r="O15" s="29">
        <f t="shared" si="0"/>
        <v>4385</v>
      </c>
      <c r="P15" s="30">
        <f t="shared" si="1"/>
        <v>487.22222222222223</v>
      </c>
    </row>
    <row r="16" spans="1:16" ht="12.75" customHeight="1">
      <c r="A16" s="4" t="s">
        <v>99</v>
      </c>
      <c r="B16" s="9" t="s">
        <v>55</v>
      </c>
      <c r="C16" s="27">
        <v>48</v>
      </c>
      <c r="D16" s="27">
        <v>38</v>
      </c>
      <c r="E16" s="27">
        <v>279</v>
      </c>
      <c r="F16" s="27">
        <v>637</v>
      </c>
      <c r="G16" s="27">
        <v>343</v>
      </c>
      <c r="H16" s="36">
        <v>740</v>
      </c>
      <c r="I16" s="34">
        <v>657</v>
      </c>
      <c r="J16" s="36">
        <v>500</v>
      </c>
      <c r="K16" s="36">
        <v>419</v>
      </c>
      <c r="L16" s="36">
        <v>355</v>
      </c>
      <c r="M16" s="36">
        <v>191</v>
      </c>
      <c r="N16" s="23">
        <v>117</v>
      </c>
      <c r="O16" s="29">
        <f t="shared" si="0"/>
        <v>4324</v>
      </c>
      <c r="P16" s="30">
        <f t="shared" si="1"/>
        <v>360.3333333333333</v>
      </c>
    </row>
    <row r="17" spans="1:16" ht="12.75" customHeight="1">
      <c r="A17" s="4" t="s">
        <v>102</v>
      </c>
      <c r="B17" s="9" t="s">
        <v>103</v>
      </c>
      <c r="C17" s="27">
        <v>116.21</v>
      </c>
      <c r="D17" s="27">
        <v>40.91</v>
      </c>
      <c r="E17" s="27">
        <v>56.45</v>
      </c>
      <c r="F17" s="27">
        <v>420</v>
      </c>
      <c r="G17" s="27">
        <v>568</v>
      </c>
      <c r="H17" s="27">
        <v>576</v>
      </c>
      <c r="I17" s="27">
        <v>605</v>
      </c>
      <c r="J17" s="27">
        <v>460</v>
      </c>
      <c r="K17" s="27">
        <v>380</v>
      </c>
      <c r="L17" s="27">
        <v>369</v>
      </c>
      <c r="M17" s="27"/>
      <c r="N17" s="28"/>
      <c r="O17" s="29">
        <f t="shared" si="0"/>
        <v>3591.5699999999997</v>
      </c>
      <c r="P17" s="30">
        <f t="shared" si="1"/>
        <v>359.157</v>
      </c>
    </row>
    <row r="18" spans="1:16" ht="12.75" customHeight="1">
      <c r="A18" s="4" t="s">
        <v>111</v>
      </c>
      <c r="B18" s="9" t="s">
        <v>112</v>
      </c>
      <c r="C18" s="37">
        <v>214</v>
      </c>
      <c r="D18" s="37">
        <v>26</v>
      </c>
      <c r="E18" s="37">
        <v>209</v>
      </c>
      <c r="F18" s="37">
        <v>309</v>
      </c>
      <c r="G18" s="37">
        <v>451</v>
      </c>
      <c r="H18" s="37">
        <v>539</v>
      </c>
      <c r="I18" s="37">
        <v>635</v>
      </c>
      <c r="J18" s="37">
        <v>507</v>
      </c>
      <c r="K18" s="37">
        <v>507</v>
      </c>
      <c r="L18" s="39">
        <v>0</v>
      </c>
      <c r="M18" s="37">
        <v>20</v>
      </c>
      <c r="N18" s="23">
        <v>28</v>
      </c>
      <c r="O18" s="29">
        <f t="shared" si="0"/>
        <v>3445</v>
      </c>
      <c r="P18" s="30">
        <f t="shared" si="1"/>
        <v>287.0833333333333</v>
      </c>
    </row>
    <row r="19" spans="1:16" ht="12.75" customHeight="1">
      <c r="A19" s="47" t="s">
        <v>108</v>
      </c>
      <c r="B19" s="48" t="s">
        <v>109</v>
      </c>
      <c r="C19" s="27">
        <v>124</v>
      </c>
      <c r="D19" s="27">
        <v>77</v>
      </c>
      <c r="E19" s="27">
        <v>261</v>
      </c>
      <c r="F19" s="27">
        <v>449</v>
      </c>
      <c r="G19" s="27">
        <v>314</v>
      </c>
      <c r="H19" s="27">
        <v>320</v>
      </c>
      <c r="I19" s="27">
        <v>265</v>
      </c>
      <c r="J19" s="27">
        <v>280</v>
      </c>
      <c r="K19" s="27">
        <v>305</v>
      </c>
      <c r="L19" s="27">
        <v>211</v>
      </c>
      <c r="M19" s="27">
        <v>225</v>
      </c>
      <c r="N19" s="28">
        <v>95</v>
      </c>
      <c r="O19" s="29">
        <f t="shared" si="0"/>
        <v>2926</v>
      </c>
      <c r="P19" s="30">
        <f t="shared" si="1"/>
        <v>243.83333333333334</v>
      </c>
    </row>
    <row r="20" spans="1:16" ht="12.75" customHeight="1">
      <c r="A20" s="4" t="s">
        <v>83</v>
      </c>
      <c r="B20" s="9" t="s">
        <v>84</v>
      </c>
      <c r="C20" s="27">
        <v>279</v>
      </c>
      <c r="D20" s="27">
        <v>174</v>
      </c>
      <c r="E20" s="27">
        <v>632</v>
      </c>
      <c r="F20" s="27">
        <v>383</v>
      </c>
      <c r="G20" s="27">
        <v>638</v>
      </c>
      <c r="H20" s="27">
        <v>295</v>
      </c>
      <c r="I20" s="27"/>
      <c r="J20" s="27"/>
      <c r="K20" s="27"/>
      <c r="L20" s="27"/>
      <c r="M20" s="27"/>
      <c r="N20" s="28"/>
      <c r="O20" s="29">
        <f t="shared" si="0"/>
        <v>2401</v>
      </c>
      <c r="P20" s="13">
        <f t="shared" si="1"/>
        <v>400.1666666666667</v>
      </c>
    </row>
    <row r="21" spans="1:16" ht="12.75" customHeight="1">
      <c r="A21" s="4" t="s">
        <v>54</v>
      </c>
      <c r="B21" s="9" t="s">
        <v>28</v>
      </c>
      <c r="C21" s="27">
        <v>0</v>
      </c>
      <c r="D21" s="27">
        <v>0</v>
      </c>
      <c r="E21" s="27">
        <v>89</v>
      </c>
      <c r="F21" s="27">
        <v>214</v>
      </c>
      <c r="G21" s="27">
        <v>341</v>
      </c>
      <c r="H21" s="27">
        <v>408</v>
      </c>
      <c r="I21" s="27">
        <v>203</v>
      </c>
      <c r="J21" s="27">
        <v>167</v>
      </c>
      <c r="K21" s="27">
        <v>133</v>
      </c>
      <c r="L21" s="27">
        <v>0</v>
      </c>
      <c r="M21" s="27">
        <v>0</v>
      </c>
      <c r="N21" s="28">
        <v>0</v>
      </c>
      <c r="O21" s="29">
        <f t="shared" si="0"/>
        <v>1555</v>
      </c>
      <c r="P21" s="30">
        <f t="shared" si="1"/>
        <v>129.58333333333334</v>
      </c>
    </row>
    <row r="22" spans="1:16" ht="12.75" customHeight="1">
      <c r="A22" s="4" t="s">
        <v>113</v>
      </c>
      <c r="B22" s="9" t="s">
        <v>114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>
        <v>330</v>
      </c>
      <c r="N22" s="28">
        <v>135</v>
      </c>
      <c r="O22" s="29">
        <f t="shared" si="0"/>
        <v>465</v>
      </c>
      <c r="P22" s="13">
        <f t="shared" si="1"/>
        <v>232.5</v>
      </c>
    </row>
    <row r="23" spans="1:16" ht="12.75">
      <c r="A23" s="50"/>
      <c r="B23" s="51"/>
      <c r="C23" s="71">
        <f aca="true" t="shared" si="2" ref="C23:O23">SUM(C4:C22)</f>
        <v>5764.79</v>
      </c>
      <c r="D23" s="71">
        <f t="shared" si="2"/>
        <v>2975.6899999999996</v>
      </c>
      <c r="E23" s="71">
        <f t="shared" si="2"/>
        <v>8716.45</v>
      </c>
      <c r="F23" s="71">
        <f t="shared" si="2"/>
        <v>12772</v>
      </c>
      <c r="G23" s="71">
        <f t="shared" si="2"/>
        <v>13534</v>
      </c>
      <c r="H23" s="71">
        <f t="shared" si="2"/>
        <v>14291</v>
      </c>
      <c r="I23" s="71">
        <f t="shared" si="2"/>
        <v>13370</v>
      </c>
      <c r="J23" s="71">
        <f t="shared" si="2"/>
        <v>12468</v>
      </c>
      <c r="K23" s="71">
        <f t="shared" si="2"/>
        <v>10282</v>
      </c>
      <c r="L23" s="71">
        <f t="shared" si="2"/>
        <v>7083</v>
      </c>
      <c r="M23" s="71">
        <f t="shared" si="2"/>
        <v>5846</v>
      </c>
      <c r="N23" s="71">
        <f t="shared" si="2"/>
        <v>3612</v>
      </c>
      <c r="O23" s="75">
        <f t="shared" si="2"/>
        <v>110714.93</v>
      </c>
      <c r="P23" s="30">
        <f t="shared" si="1"/>
        <v>9226.244166666665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="124" zoomScaleNormal="124" zoomScalePageLayoutView="0" workbookViewId="0" topLeftCell="A4">
      <selection activeCell="O31" sqref="O31"/>
    </sheetView>
  </sheetViews>
  <sheetFormatPr defaultColWidth="11.421875" defaultRowHeight="12.75"/>
  <cols>
    <col min="1" max="1" width="15.57421875" style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44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27">
        <v>516</v>
      </c>
      <c r="D4" s="40">
        <v>1134</v>
      </c>
      <c r="E4" s="41">
        <v>1685</v>
      </c>
      <c r="F4" s="41">
        <v>1845</v>
      </c>
      <c r="G4" s="41">
        <v>1924</v>
      </c>
      <c r="H4" s="41">
        <v>1525</v>
      </c>
      <c r="I4" s="41">
        <v>1706</v>
      </c>
      <c r="J4" s="41">
        <v>1673</v>
      </c>
      <c r="K4" s="40">
        <v>1359</v>
      </c>
      <c r="L4" s="40">
        <v>1164</v>
      </c>
      <c r="M4" s="40">
        <v>1245</v>
      </c>
      <c r="N4" s="40">
        <v>1404</v>
      </c>
      <c r="O4" s="29">
        <f aca="true" t="shared" si="0" ref="O4:O30">SUM(C4:N4)</f>
        <v>17180</v>
      </c>
      <c r="P4" s="30">
        <f aca="true" t="shared" si="1" ref="P4:P30">AVERAGE(C4:N4)</f>
        <v>1431.6666666666667</v>
      </c>
    </row>
    <row r="5" spans="1:16" ht="12.75">
      <c r="A5" s="4" t="s">
        <v>77</v>
      </c>
      <c r="B5" s="9" t="s">
        <v>78</v>
      </c>
      <c r="C5" s="27">
        <v>63</v>
      </c>
      <c r="D5" s="27">
        <v>803</v>
      </c>
      <c r="E5" s="27">
        <v>256</v>
      </c>
      <c r="F5" s="40">
        <v>1306</v>
      </c>
      <c r="G5" s="40">
        <v>1292</v>
      </c>
      <c r="H5" s="41">
        <v>1603</v>
      </c>
      <c r="I5" s="40">
        <v>1461</v>
      </c>
      <c r="J5" s="41">
        <v>1630</v>
      </c>
      <c r="K5" s="41">
        <v>1608</v>
      </c>
      <c r="L5" s="40">
        <v>1255</v>
      </c>
      <c r="M5" s="27">
        <v>910</v>
      </c>
      <c r="N5" s="28">
        <v>228</v>
      </c>
      <c r="O5" s="29">
        <f t="shared" si="0"/>
        <v>12415</v>
      </c>
      <c r="P5" s="30">
        <f t="shared" si="1"/>
        <v>1034.5833333333333</v>
      </c>
    </row>
    <row r="6" spans="1:16" ht="12.75">
      <c r="A6" s="4" t="s">
        <v>22</v>
      </c>
      <c r="B6" s="9" t="s">
        <v>23</v>
      </c>
      <c r="C6" s="27">
        <v>575</v>
      </c>
      <c r="D6" s="27">
        <v>685</v>
      </c>
      <c r="E6" s="41">
        <v>1528</v>
      </c>
      <c r="F6" s="41">
        <v>1875</v>
      </c>
      <c r="G6" s="41">
        <v>1640</v>
      </c>
      <c r="H6" s="40">
        <v>1200</v>
      </c>
      <c r="I6" s="40">
        <v>1164</v>
      </c>
      <c r="J6" s="40">
        <v>1117</v>
      </c>
      <c r="K6" s="27">
        <v>850</v>
      </c>
      <c r="L6" s="27">
        <v>370</v>
      </c>
      <c r="M6" s="27">
        <v>154</v>
      </c>
      <c r="N6" s="38">
        <v>48</v>
      </c>
      <c r="O6" s="29">
        <f t="shared" si="0"/>
        <v>11206</v>
      </c>
      <c r="P6" s="30">
        <f t="shared" si="1"/>
        <v>933.8333333333334</v>
      </c>
    </row>
    <row r="7" spans="1:16" ht="12.75">
      <c r="A7" s="4" t="s">
        <v>100</v>
      </c>
      <c r="B7" s="9" t="s">
        <v>55</v>
      </c>
      <c r="C7" s="27">
        <v>611</v>
      </c>
      <c r="D7" s="27">
        <v>714</v>
      </c>
      <c r="E7" s="40">
        <v>1178</v>
      </c>
      <c r="F7" s="40">
        <v>1223</v>
      </c>
      <c r="G7" s="40">
        <v>1300</v>
      </c>
      <c r="H7" s="40">
        <v>1412</v>
      </c>
      <c r="I7" s="40">
        <v>1241</v>
      </c>
      <c r="J7" s="40">
        <v>1295</v>
      </c>
      <c r="K7" s="40">
        <v>1196</v>
      </c>
      <c r="L7" s="27">
        <v>207</v>
      </c>
      <c r="M7" s="27">
        <v>374</v>
      </c>
      <c r="N7" s="28">
        <v>285</v>
      </c>
      <c r="O7" s="29">
        <f t="shared" si="0"/>
        <v>11036</v>
      </c>
      <c r="P7" s="30">
        <f t="shared" si="1"/>
        <v>919.6666666666666</v>
      </c>
    </row>
    <row r="8" spans="1:16" ht="12.75">
      <c r="A8" s="4" t="s">
        <v>89</v>
      </c>
      <c r="B8" s="9" t="s">
        <v>90</v>
      </c>
      <c r="C8" s="27">
        <v>408</v>
      </c>
      <c r="D8" s="37">
        <v>542</v>
      </c>
      <c r="E8" s="37">
        <v>926.92</v>
      </c>
      <c r="F8" s="40">
        <v>1081.36</v>
      </c>
      <c r="G8" s="40">
        <v>1165</v>
      </c>
      <c r="H8" s="40">
        <v>1137.78</v>
      </c>
      <c r="I8" s="40">
        <v>1346.65</v>
      </c>
      <c r="J8" s="40">
        <v>1248</v>
      </c>
      <c r="K8" s="40">
        <v>1115.83</v>
      </c>
      <c r="L8" s="37">
        <v>366.37</v>
      </c>
      <c r="M8" s="37">
        <v>406.14</v>
      </c>
      <c r="N8" s="37">
        <v>473.29</v>
      </c>
      <c r="O8" s="29">
        <f t="shared" si="0"/>
        <v>10217.34</v>
      </c>
      <c r="P8" s="30">
        <f t="shared" si="1"/>
        <v>851.445</v>
      </c>
    </row>
    <row r="9" spans="1:16" ht="12.75">
      <c r="A9" s="4" t="s">
        <v>24</v>
      </c>
      <c r="B9" s="9" t="s">
        <v>44</v>
      </c>
      <c r="C9" s="27">
        <v>150</v>
      </c>
      <c r="D9" s="27">
        <v>959</v>
      </c>
      <c r="E9" s="40">
        <v>1200</v>
      </c>
      <c r="F9" s="40">
        <v>1358</v>
      </c>
      <c r="G9" s="27">
        <v>938</v>
      </c>
      <c r="H9" s="27">
        <v>977</v>
      </c>
      <c r="I9" s="40">
        <v>1441</v>
      </c>
      <c r="J9" s="40">
        <v>1272</v>
      </c>
      <c r="K9" s="40">
        <v>1081</v>
      </c>
      <c r="L9" s="27">
        <v>467</v>
      </c>
      <c r="M9" s="27">
        <v>228</v>
      </c>
      <c r="N9" s="38">
        <v>59</v>
      </c>
      <c r="O9" s="29">
        <f t="shared" si="0"/>
        <v>10130</v>
      </c>
      <c r="P9" s="30">
        <f t="shared" si="1"/>
        <v>844.1666666666666</v>
      </c>
    </row>
    <row r="10" spans="1:16" ht="12.75">
      <c r="A10" s="4" t="s">
        <v>31</v>
      </c>
      <c r="B10" s="9" t="s">
        <v>30</v>
      </c>
      <c r="C10" s="27">
        <v>308</v>
      </c>
      <c r="D10" s="27">
        <v>446</v>
      </c>
      <c r="E10" s="27">
        <v>667</v>
      </c>
      <c r="F10" s="27">
        <v>581</v>
      </c>
      <c r="G10" s="40">
        <v>1056</v>
      </c>
      <c r="H10" s="27">
        <v>958</v>
      </c>
      <c r="I10" s="40">
        <v>1117</v>
      </c>
      <c r="J10" s="27">
        <v>940</v>
      </c>
      <c r="K10" s="27">
        <v>639</v>
      </c>
      <c r="L10" s="27">
        <v>605</v>
      </c>
      <c r="M10" s="27">
        <v>459</v>
      </c>
      <c r="N10" s="38">
        <v>255</v>
      </c>
      <c r="O10" s="29">
        <f t="shared" si="0"/>
        <v>8031</v>
      </c>
      <c r="P10" s="30">
        <f t="shared" si="1"/>
        <v>669.25</v>
      </c>
    </row>
    <row r="11" spans="1:16" ht="12.75">
      <c r="A11" s="4" t="s">
        <v>49</v>
      </c>
      <c r="B11" s="9" t="s">
        <v>50</v>
      </c>
      <c r="C11" s="27">
        <v>152</v>
      </c>
      <c r="D11" s="27">
        <v>602</v>
      </c>
      <c r="E11" s="40">
        <v>1013</v>
      </c>
      <c r="F11" s="40">
        <v>1166</v>
      </c>
      <c r="G11" s="27">
        <v>955</v>
      </c>
      <c r="H11" s="27">
        <v>943</v>
      </c>
      <c r="I11" s="27">
        <v>920</v>
      </c>
      <c r="J11" s="27">
        <v>612</v>
      </c>
      <c r="K11" s="27">
        <v>788</v>
      </c>
      <c r="L11" s="27">
        <v>487</v>
      </c>
      <c r="M11" s="27">
        <v>375</v>
      </c>
      <c r="N11" s="28"/>
      <c r="O11" s="29">
        <f t="shared" si="0"/>
        <v>8013</v>
      </c>
      <c r="P11" s="13">
        <f t="shared" si="1"/>
        <v>728.4545454545455</v>
      </c>
    </row>
    <row r="12" spans="1:16" ht="12.75">
      <c r="A12" s="4" t="s">
        <v>26</v>
      </c>
      <c r="B12" s="9" t="s">
        <v>27</v>
      </c>
      <c r="C12" s="27">
        <v>0</v>
      </c>
      <c r="D12" s="27">
        <v>447</v>
      </c>
      <c r="E12" s="27">
        <v>825</v>
      </c>
      <c r="F12" s="40">
        <v>1005</v>
      </c>
      <c r="G12" s="27">
        <v>865</v>
      </c>
      <c r="H12" s="27">
        <v>931</v>
      </c>
      <c r="I12" s="27">
        <v>942</v>
      </c>
      <c r="J12" s="27">
        <v>716</v>
      </c>
      <c r="K12" s="27">
        <v>715</v>
      </c>
      <c r="L12" s="27">
        <v>703</v>
      </c>
      <c r="M12" s="27">
        <v>451</v>
      </c>
      <c r="N12" s="28">
        <v>101</v>
      </c>
      <c r="O12" s="29">
        <f t="shared" si="0"/>
        <v>7701</v>
      </c>
      <c r="P12" s="30">
        <f t="shared" si="1"/>
        <v>641.75</v>
      </c>
    </row>
    <row r="13" spans="1:16" ht="12.75">
      <c r="A13" s="4" t="s">
        <v>33</v>
      </c>
      <c r="B13" s="9" t="s">
        <v>21</v>
      </c>
      <c r="C13" s="27">
        <v>320</v>
      </c>
      <c r="D13" s="27">
        <v>716</v>
      </c>
      <c r="E13" s="27">
        <v>877</v>
      </c>
      <c r="F13" s="40">
        <v>1257</v>
      </c>
      <c r="G13" s="27">
        <v>942</v>
      </c>
      <c r="H13" s="43">
        <v>1170</v>
      </c>
      <c r="I13" s="22">
        <v>514</v>
      </c>
      <c r="J13" s="22">
        <v>677</v>
      </c>
      <c r="K13" s="22">
        <v>510</v>
      </c>
      <c r="L13" s="22">
        <v>419</v>
      </c>
      <c r="M13" s="22">
        <v>40</v>
      </c>
      <c r="N13" s="23">
        <v>135</v>
      </c>
      <c r="O13" s="29">
        <f t="shared" si="0"/>
        <v>7577</v>
      </c>
      <c r="P13" s="13">
        <f t="shared" si="1"/>
        <v>631.4166666666666</v>
      </c>
    </row>
    <row r="14" spans="1:16" ht="12.75">
      <c r="A14" s="4" t="s">
        <v>86</v>
      </c>
      <c r="B14" s="9" t="s">
        <v>15</v>
      </c>
      <c r="C14" s="27">
        <v>801.6</v>
      </c>
      <c r="D14" s="27">
        <v>489</v>
      </c>
      <c r="E14" s="27">
        <v>935</v>
      </c>
      <c r="F14" s="27">
        <v>601</v>
      </c>
      <c r="G14" s="27">
        <v>804</v>
      </c>
      <c r="H14" s="27">
        <v>603</v>
      </c>
      <c r="I14" s="27">
        <v>997</v>
      </c>
      <c r="J14" s="41">
        <v>1605</v>
      </c>
      <c r="K14" s="27">
        <v>518</v>
      </c>
      <c r="L14" s="36">
        <v>0</v>
      </c>
      <c r="M14" s="36"/>
      <c r="N14" s="28"/>
      <c r="O14" s="29">
        <f t="shared" si="0"/>
        <v>7353.6</v>
      </c>
      <c r="P14" s="30">
        <f t="shared" si="1"/>
        <v>735.36</v>
      </c>
    </row>
    <row r="15" spans="1:16" ht="12.75">
      <c r="A15" s="4" t="s">
        <v>93</v>
      </c>
      <c r="B15" s="9" t="s">
        <v>94</v>
      </c>
      <c r="C15" s="27">
        <v>588.4</v>
      </c>
      <c r="D15" s="27">
        <v>786</v>
      </c>
      <c r="E15" s="40">
        <v>1151</v>
      </c>
      <c r="F15" s="40">
        <v>1121</v>
      </c>
      <c r="G15" s="27">
        <v>965</v>
      </c>
      <c r="H15" s="36">
        <v>889</v>
      </c>
      <c r="I15" s="36">
        <v>392</v>
      </c>
      <c r="J15" s="36">
        <v>600</v>
      </c>
      <c r="K15" s="36">
        <v>496</v>
      </c>
      <c r="L15" s="36">
        <v>0</v>
      </c>
      <c r="M15" s="36"/>
      <c r="N15" s="23"/>
      <c r="O15" s="29">
        <f t="shared" si="0"/>
        <v>6988.4</v>
      </c>
      <c r="P15" s="30">
        <f t="shared" si="1"/>
        <v>698.8399999999999</v>
      </c>
    </row>
    <row r="16" spans="1:16" ht="12.75">
      <c r="A16" s="4" t="s">
        <v>65</v>
      </c>
      <c r="B16" s="9" t="s">
        <v>66</v>
      </c>
      <c r="C16" s="27">
        <v>255</v>
      </c>
      <c r="D16" s="27">
        <v>354</v>
      </c>
      <c r="E16" s="27">
        <v>781.6</v>
      </c>
      <c r="F16" s="40">
        <v>1100.5</v>
      </c>
      <c r="G16" s="27">
        <v>747</v>
      </c>
      <c r="H16" s="40">
        <v>1067</v>
      </c>
      <c r="I16" s="27">
        <v>689</v>
      </c>
      <c r="J16" s="40">
        <v>1003</v>
      </c>
      <c r="K16" s="27">
        <v>428.8</v>
      </c>
      <c r="L16" s="27">
        <v>249</v>
      </c>
      <c r="M16" s="27"/>
      <c r="N16" s="38"/>
      <c r="O16" s="29">
        <f t="shared" si="0"/>
        <v>6674.900000000001</v>
      </c>
      <c r="P16" s="30">
        <f t="shared" si="1"/>
        <v>667.49</v>
      </c>
    </row>
    <row r="17" spans="1:16" ht="12.75">
      <c r="A17" s="4" t="s">
        <v>105</v>
      </c>
      <c r="B17" s="9" t="s">
        <v>104</v>
      </c>
      <c r="C17" s="27">
        <v>0</v>
      </c>
      <c r="D17" s="27">
        <v>395.62</v>
      </c>
      <c r="E17" s="27">
        <v>511.73</v>
      </c>
      <c r="F17" s="27">
        <v>857.27</v>
      </c>
      <c r="G17" s="27">
        <v>487.19</v>
      </c>
      <c r="H17" s="34">
        <v>911.32</v>
      </c>
      <c r="I17" s="34">
        <v>814.26</v>
      </c>
      <c r="J17" s="27">
        <v>570.47</v>
      </c>
      <c r="K17" s="34">
        <v>615.44</v>
      </c>
      <c r="L17" s="34">
        <v>641.96</v>
      </c>
      <c r="M17" s="27">
        <v>435.19</v>
      </c>
      <c r="N17" s="42">
        <v>101</v>
      </c>
      <c r="O17" s="29">
        <f t="shared" si="0"/>
        <v>6341.450000000001</v>
      </c>
      <c r="P17" s="30">
        <f t="shared" si="1"/>
        <v>528.4541666666668</v>
      </c>
    </row>
    <row r="18" spans="1:16" ht="12.75">
      <c r="A18" s="4" t="s">
        <v>72</v>
      </c>
      <c r="B18" s="9" t="s">
        <v>73</v>
      </c>
      <c r="C18" s="27">
        <v>0</v>
      </c>
      <c r="D18" s="27">
        <v>210</v>
      </c>
      <c r="E18" s="27">
        <v>570</v>
      </c>
      <c r="F18" s="27">
        <v>541</v>
      </c>
      <c r="G18" s="27">
        <v>573</v>
      </c>
      <c r="H18" s="27">
        <v>926</v>
      </c>
      <c r="I18" s="40">
        <v>1008</v>
      </c>
      <c r="J18" s="27">
        <v>665</v>
      </c>
      <c r="K18" s="27">
        <v>850</v>
      </c>
      <c r="L18" s="27">
        <v>273</v>
      </c>
      <c r="M18" s="27">
        <v>272</v>
      </c>
      <c r="N18" s="28">
        <v>135</v>
      </c>
      <c r="O18" s="29">
        <f t="shared" si="0"/>
        <v>6023</v>
      </c>
      <c r="P18" s="13">
        <f t="shared" si="1"/>
        <v>501.9166666666667</v>
      </c>
    </row>
    <row r="19" spans="1:16" ht="12.75">
      <c r="A19" s="4" t="s">
        <v>99</v>
      </c>
      <c r="B19" s="9" t="s">
        <v>55</v>
      </c>
      <c r="C19" s="27">
        <v>113</v>
      </c>
      <c r="D19" s="27">
        <v>119</v>
      </c>
      <c r="E19" s="27">
        <v>335</v>
      </c>
      <c r="F19" s="27">
        <v>556</v>
      </c>
      <c r="G19" s="27">
        <v>376</v>
      </c>
      <c r="H19" s="22">
        <v>483</v>
      </c>
      <c r="I19" s="22">
        <v>411</v>
      </c>
      <c r="J19" s="22">
        <v>704</v>
      </c>
      <c r="K19" s="22">
        <v>525</v>
      </c>
      <c r="L19" s="22">
        <v>454</v>
      </c>
      <c r="M19" s="22">
        <v>123</v>
      </c>
      <c r="N19" s="23"/>
      <c r="O19" s="29">
        <f t="shared" si="0"/>
        <v>4199</v>
      </c>
      <c r="P19" s="30">
        <f t="shared" si="1"/>
        <v>381.72727272727275</v>
      </c>
    </row>
    <row r="20" spans="1:16" ht="12.75">
      <c r="A20" s="4" t="s">
        <v>95</v>
      </c>
      <c r="B20" s="9" t="s">
        <v>96</v>
      </c>
      <c r="C20" s="27">
        <v>269</v>
      </c>
      <c r="D20" s="27">
        <v>291</v>
      </c>
      <c r="E20" s="27">
        <v>496</v>
      </c>
      <c r="F20" s="27">
        <v>960</v>
      </c>
      <c r="G20" s="27">
        <v>494</v>
      </c>
      <c r="H20" s="22">
        <v>740</v>
      </c>
      <c r="I20" s="22">
        <v>536</v>
      </c>
      <c r="J20" s="22">
        <v>0</v>
      </c>
      <c r="K20" s="22">
        <v>0</v>
      </c>
      <c r="L20" s="22">
        <v>0</v>
      </c>
      <c r="M20" s="22"/>
      <c r="N20" s="23"/>
      <c r="O20" s="29">
        <f t="shared" si="0"/>
        <v>3786</v>
      </c>
      <c r="P20" s="30">
        <f t="shared" si="1"/>
        <v>378.6</v>
      </c>
    </row>
    <row r="21" spans="1:16" ht="12.75">
      <c r="A21" s="4" t="s">
        <v>83</v>
      </c>
      <c r="B21" s="9" t="s">
        <v>84</v>
      </c>
      <c r="C21" s="27">
        <v>0</v>
      </c>
      <c r="D21" s="27">
        <v>62</v>
      </c>
      <c r="E21" s="27">
        <v>405</v>
      </c>
      <c r="F21" s="27">
        <v>496</v>
      </c>
      <c r="G21" s="27">
        <v>369</v>
      </c>
      <c r="H21" s="27">
        <v>509</v>
      </c>
      <c r="I21" s="27">
        <v>494</v>
      </c>
      <c r="J21" s="27">
        <v>418</v>
      </c>
      <c r="K21" s="27">
        <v>384</v>
      </c>
      <c r="L21" s="27">
        <v>131</v>
      </c>
      <c r="M21" s="27">
        <v>184</v>
      </c>
      <c r="N21" s="28">
        <v>106</v>
      </c>
      <c r="O21" s="29">
        <f t="shared" si="0"/>
        <v>3558</v>
      </c>
      <c r="P21" s="30">
        <f t="shared" si="1"/>
        <v>296.5</v>
      </c>
    </row>
    <row r="22" spans="1:16" ht="12.75">
      <c r="A22" s="4" t="s">
        <v>60</v>
      </c>
      <c r="B22" s="9" t="s">
        <v>101</v>
      </c>
      <c r="C22" s="27">
        <v>0</v>
      </c>
      <c r="D22" s="27">
        <v>229</v>
      </c>
      <c r="E22" s="27">
        <v>0</v>
      </c>
      <c r="F22" s="27">
        <v>0</v>
      </c>
      <c r="G22" s="27">
        <v>213</v>
      </c>
      <c r="H22" s="27">
        <v>608</v>
      </c>
      <c r="I22" s="36">
        <v>242</v>
      </c>
      <c r="J22" s="36">
        <v>754</v>
      </c>
      <c r="K22" s="27">
        <v>343</v>
      </c>
      <c r="L22" s="27">
        <v>605</v>
      </c>
      <c r="M22" s="27">
        <v>158.9</v>
      </c>
      <c r="N22" s="38">
        <v>248.8</v>
      </c>
      <c r="O22" s="29">
        <f t="shared" si="0"/>
        <v>3401.7000000000003</v>
      </c>
      <c r="P22" s="30">
        <f t="shared" si="1"/>
        <v>283.475</v>
      </c>
    </row>
    <row r="23" spans="1:16" ht="12.75">
      <c r="A23" s="4" t="s">
        <v>51</v>
      </c>
      <c r="B23" s="9" t="s">
        <v>55</v>
      </c>
      <c r="C23" s="27">
        <v>0</v>
      </c>
      <c r="D23" s="27">
        <v>62</v>
      </c>
      <c r="E23" s="27">
        <v>422.5</v>
      </c>
      <c r="F23" s="27">
        <v>279</v>
      </c>
      <c r="G23" s="27">
        <v>405</v>
      </c>
      <c r="H23" s="36">
        <v>365</v>
      </c>
      <c r="I23" s="34">
        <v>526.5</v>
      </c>
      <c r="J23" s="36">
        <v>509</v>
      </c>
      <c r="K23" s="36">
        <v>126</v>
      </c>
      <c r="L23" s="36">
        <v>143</v>
      </c>
      <c r="M23" s="36"/>
      <c r="N23" s="23"/>
      <c r="O23" s="29">
        <f t="shared" si="0"/>
        <v>2838</v>
      </c>
      <c r="P23" s="30">
        <f t="shared" si="1"/>
        <v>283.8</v>
      </c>
    </row>
    <row r="24" spans="1:16" ht="12.75">
      <c r="A24" s="4" t="s">
        <v>36</v>
      </c>
      <c r="B24" s="9" t="s">
        <v>37</v>
      </c>
      <c r="C24" s="27">
        <v>0</v>
      </c>
      <c r="D24" s="27">
        <v>90</v>
      </c>
      <c r="E24" s="27">
        <v>280</v>
      </c>
      <c r="F24" s="27">
        <f>80+27+200+90+54+206+134</f>
        <v>791</v>
      </c>
      <c r="G24" s="27">
        <f>55+125+110+105+95+95+90</f>
        <v>675</v>
      </c>
      <c r="H24" s="36">
        <v>0</v>
      </c>
      <c r="I24" s="36">
        <f>232+74+101+155+115+105+109</f>
        <v>891</v>
      </c>
      <c r="J24" s="36">
        <v>0</v>
      </c>
      <c r="K24" s="36">
        <v>0</v>
      </c>
      <c r="L24" s="36">
        <v>0</v>
      </c>
      <c r="M24" s="36"/>
      <c r="N24" s="23"/>
      <c r="O24" s="29">
        <f t="shared" si="0"/>
        <v>2727</v>
      </c>
      <c r="P24" s="13">
        <f t="shared" si="1"/>
        <v>272.7</v>
      </c>
    </row>
    <row r="25" spans="1:16" ht="12.75">
      <c r="A25" s="4" t="s">
        <v>102</v>
      </c>
      <c r="B25" s="9" t="s">
        <v>103</v>
      </c>
      <c r="C25" s="27">
        <v>0</v>
      </c>
      <c r="D25" s="27">
        <v>0</v>
      </c>
      <c r="E25" s="27">
        <v>18</v>
      </c>
      <c r="F25" s="27">
        <v>90</v>
      </c>
      <c r="G25" s="27">
        <v>372</v>
      </c>
      <c r="H25" s="36">
        <v>490</v>
      </c>
      <c r="I25" s="36">
        <v>619</v>
      </c>
      <c r="J25" s="36">
        <v>471</v>
      </c>
      <c r="K25" s="36">
        <v>295</v>
      </c>
      <c r="L25" s="36">
        <v>246</v>
      </c>
      <c r="M25" s="36">
        <v>0</v>
      </c>
      <c r="N25" s="23"/>
      <c r="O25" s="29">
        <f t="shared" si="0"/>
        <v>2601</v>
      </c>
      <c r="P25" s="13">
        <f t="shared" si="1"/>
        <v>236.45454545454547</v>
      </c>
    </row>
    <row r="26" spans="1:16" ht="12.75">
      <c r="A26" s="4" t="s">
        <v>79</v>
      </c>
      <c r="B26" s="9" t="s">
        <v>80</v>
      </c>
      <c r="C26" s="27">
        <v>0</v>
      </c>
      <c r="D26" s="27">
        <v>76</v>
      </c>
      <c r="E26" s="27">
        <v>102</v>
      </c>
      <c r="F26" s="27">
        <v>189</v>
      </c>
      <c r="G26" s="27">
        <v>298</v>
      </c>
      <c r="H26" s="34">
        <v>320</v>
      </c>
      <c r="I26" s="36">
        <v>190</v>
      </c>
      <c r="J26" s="27">
        <v>600</v>
      </c>
      <c r="K26" s="36">
        <v>212</v>
      </c>
      <c r="L26" s="34">
        <v>216</v>
      </c>
      <c r="M26" s="27">
        <v>91.5</v>
      </c>
      <c r="N26" s="42">
        <v>113.9</v>
      </c>
      <c r="O26" s="29">
        <f t="shared" si="0"/>
        <v>2408.4</v>
      </c>
      <c r="P26" s="30">
        <f t="shared" si="1"/>
        <v>200.70000000000002</v>
      </c>
    </row>
    <row r="27" spans="1:16" ht="12.75">
      <c r="A27" s="4" t="s">
        <v>81</v>
      </c>
      <c r="B27" s="9" t="s">
        <v>82</v>
      </c>
      <c r="C27" s="27">
        <v>0</v>
      </c>
      <c r="D27" s="27">
        <v>256</v>
      </c>
      <c r="E27" s="27">
        <v>344</v>
      </c>
      <c r="F27" s="27">
        <v>697</v>
      </c>
      <c r="G27" s="27">
        <v>540</v>
      </c>
      <c r="H27" s="36">
        <v>332</v>
      </c>
      <c r="I27" s="36">
        <v>0</v>
      </c>
      <c r="J27" s="36">
        <v>0</v>
      </c>
      <c r="K27" s="36">
        <v>63</v>
      </c>
      <c r="L27" s="36">
        <v>0</v>
      </c>
      <c r="M27" s="36">
        <v>0</v>
      </c>
      <c r="N27" s="23"/>
      <c r="O27" s="29">
        <f t="shared" si="0"/>
        <v>2232</v>
      </c>
      <c r="P27" s="30">
        <f t="shared" si="1"/>
        <v>202.9090909090909</v>
      </c>
    </row>
    <row r="28" spans="1:16" ht="12.75">
      <c r="A28" s="4" t="s">
        <v>97</v>
      </c>
      <c r="B28" s="9" t="s">
        <v>98</v>
      </c>
      <c r="C28" s="27">
        <v>164</v>
      </c>
      <c r="D28" s="27">
        <v>111</v>
      </c>
      <c r="E28" s="27">
        <v>277</v>
      </c>
      <c r="F28" s="27">
        <v>99</v>
      </c>
      <c r="G28" s="27">
        <v>203</v>
      </c>
      <c r="H28" s="27">
        <v>492</v>
      </c>
      <c r="I28" s="27">
        <v>163</v>
      </c>
      <c r="J28" s="27">
        <v>0</v>
      </c>
      <c r="K28" s="27">
        <v>0</v>
      </c>
      <c r="L28" s="27">
        <v>0</v>
      </c>
      <c r="M28" s="27"/>
      <c r="N28" s="28"/>
      <c r="O28" s="29">
        <f t="shared" si="0"/>
        <v>1509</v>
      </c>
      <c r="P28" s="30">
        <f t="shared" si="1"/>
        <v>150.9</v>
      </c>
    </row>
    <row r="29" spans="1:16" ht="12.75">
      <c r="A29" s="4" t="s">
        <v>54</v>
      </c>
      <c r="B29" s="9" t="s">
        <v>28</v>
      </c>
      <c r="C29" s="27">
        <v>0</v>
      </c>
      <c r="D29" s="27">
        <v>25</v>
      </c>
      <c r="E29" s="27">
        <v>98</v>
      </c>
      <c r="F29" s="27">
        <v>266</v>
      </c>
      <c r="G29" s="27">
        <v>150</v>
      </c>
      <c r="H29" s="27">
        <v>173</v>
      </c>
      <c r="I29" s="27">
        <v>135</v>
      </c>
      <c r="J29" s="34">
        <v>0</v>
      </c>
      <c r="K29" s="27">
        <v>0</v>
      </c>
      <c r="L29" s="27">
        <v>0</v>
      </c>
      <c r="M29" s="27"/>
      <c r="N29" s="38"/>
      <c r="O29" s="29">
        <f t="shared" si="0"/>
        <v>847</v>
      </c>
      <c r="P29" s="30">
        <f t="shared" si="1"/>
        <v>84.7</v>
      </c>
    </row>
    <row r="30" spans="1:16" ht="12.75">
      <c r="A30" s="4" t="s">
        <v>51</v>
      </c>
      <c r="B30" s="9" t="s">
        <v>106</v>
      </c>
      <c r="C30" s="37"/>
      <c r="D30" s="37"/>
      <c r="E30" s="37"/>
      <c r="F30" s="37"/>
      <c r="G30" s="37"/>
      <c r="H30" s="37"/>
      <c r="I30" s="37"/>
      <c r="J30" s="37"/>
      <c r="K30" s="37"/>
      <c r="L30" s="39"/>
      <c r="M30" s="37"/>
      <c r="N30" s="23">
        <f>10/1000</f>
        <v>0.01</v>
      </c>
      <c r="O30" s="46">
        <f t="shared" si="0"/>
        <v>0.01</v>
      </c>
      <c r="P30" s="45">
        <f t="shared" si="1"/>
        <v>0.01</v>
      </c>
    </row>
    <row r="31" spans="1:15" ht="12.75">
      <c r="A31" s="54"/>
      <c r="B31" s="53"/>
      <c r="C31" s="25">
        <f aca="true" t="shared" si="2" ref="C31:O31">SUM(C4:C30)</f>
        <v>5294</v>
      </c>
      <c r="D31" s="25">
        <f t="shared" si="2"/>
        <v>10603.62</v>
      </c>
      <c r="E31" s="25">
        <f t="shared" si="2"/>
        <v>16882.75</v>
      </c>
      <c r="F31" s="25">
        <f t="shared" si="2"/>
        <v>21341.13</v>
      </c>
      <c r="G31" s="25">
        <f t="shared" si="2"/>
        <v>19748.190000000002</v>
      </c>
      <c r="H31" s="25">
        <f t="shared" si="2"/>
        <v>20765.1</v>
      </c>
      <c r="I31" s="25">
        <f t="shared" si="2"/>
        <v>19960.41</v>
      </c>
      <c r="J31" s="25">
        <f t="shared" si="2"/>
        <v>19079.47</v>
      </c>
      <c r="K31" s="25">
        <f t="shared" si="2"/>
        <v>14718.07</v>
      </c>
      <c r="L31" s="25">
        <f t="shared" si="2"/>
        <v>9002.33</v>
      </c>
      <c r="M31" s="25">
        <f t="shared" si="2"/>
        <v>5906.729999999999</v>
      </c>
      <c r="N31" s="25">
        <f t="shared" si="2"/>
        <v>3693.0000000000005</v>
      </c>
      <c r="O31" s="75">
        <f t="shared" si="2"/>
        <v>166994.80000000002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124" zoomScaleNormal="124" zoomScalePageLayoutView="0" workbookViewId="0" topLeftCell="A2">
      <selection activeCell="C5" sqref="C5"/>
    </sheetView>
  </sheetViews>
  <sheetFormatPr defaultColWidth="11.421875" defaultRowHeight="12.75"/>
  <cols>
    <col min="1" max="1" width="14.421875" style="1" bestFit="1" customWidth="1"/>
    <col min="2" max="2" width="13.140625" style="2" bestFit="1" customWidth="1"/>
    <col min="3" max="14" width="7.7109375" style="3" customWidth="1"/>
    <col min="15" max="15" width="10.00390625" style="3" customWidth="1"/>
    <col min="16" max="16" width="9.00390625" style="3" customWidth="1"/>
  </cols>
  <sheetData>
    <row r="1" spans="1:16" ht="26.2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79.5" customHeight="1" thickBot="1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4"/>
    </row>
    <row r="3" spans="1:16" ht="15.75">
      <c r="A3" s="19" t="s">
        <v>41</v>
      </c>
      <c r="B3" s="20" t="s">
        <v>40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11</v>
      </c>
      <c r="N3" s="10" t="s">
        <v>12</v>
      </c>
      <c r="O3" s="14" t="s">
        <v>5</v>
      </c>
      <c r="P3" s="12" t="s">
        <v>32</v>
      </c>
    </row>
    <row r="4" spans="1:16" ht="12.75">
      <c r="A4" s="4" t="s">
        <v>67</v>
      </c>
      <c r="B4" s="9" t="s">
        <v>68</v>
      </c>
      <c r="C4" s="40">
        <v>1171</v>
      </c>
      <c r="D4" s="40">
        <v>1145</v>
      </c>
      <c r="E4" s="40">
        <v>1325</v>
      </c>
      <c r="F4" s="40">
        <v>1264</v>
      </c>
      <c r="G4" s="41">
        <v>1567</v>
      </c>
      <c r="H4" s="41">
        <v>1686</v>
      </c>
      <c r="I4" s="41">
        <v>1505</v>
      </c>
      <c r="J4" s="41">
        <v>1794</v>
      </c>
      <c r="K4" s="41">
        <v>1519</v>
      </c>
      <c r="L4" s="41">
        <v>1506</v>
      </c>
      <c r="M4" s="40">
        <v>1393</v>
      </c>
      <c r="N4" s="40">
        <v>1348</v>
      </c>
      <c r="O4" s="29">
        <f aca="true" t="shared" si="0" ref="O4:O23">SUM(C4:N4)</f>
        <v>17223</v>
      </c>
      <c r="P4" s="30">
        <f aca="true" t="shared" si="1" ref="P4:P23">AVERAGE(C4:N4)</f>
        <v>1435.25</v>
      </c>
    </row>
    <row r="5" spans="1:16" ht="12.75">
      <c r="A5" s="4" t="s">
        <v>77</v>
      </c>
      <c r="B5" s="9" t="s">
        <v>78</v>
      </c>
      <c r="C5" s="27">
        <v>885</v>
      </c>
      <c r="D5" s="27">
        <v>963</v>
      </c>
      <c r="E5" s="40">
        <v>1278</v>
      </c>
      <c r="F5" s="40">
        <v>1289</v>
      </c>
      <c r="G5" s="41">
        <v>1554</v>
      </c>
      <c r="H5" s="41">
        <v>1526</v>
      </c>
      <c r="I5" s="41">
        <v>1675</v>
      </c>
      <c r="J5" s="41">
        <v>1546</v>
      </c>
      <c r="K5" s="41">
        <v>1601</v>
      </c>
      <c r="L5" s="41">
        <v>1561</v>
      </c>
      <c r="M5" s="40">
        <v>1151</v>
      </c>
      <c r="N5" s="28">
        <v>818</v>
      </c>
      <c r="O5" s="29">
        <f t="shared" si="0"/>
        <v>15847</v>
      </c>
      <c r="P5" s="30">
        <f t="shared" si="1"/>
        <v>1320.5833333333333</v>
      </c>
    </row>
    <row r="6" spans="1:16" ht="12.75">
      <c r="A6" s="4" t="s">
        <v>22</v>
      </c>
      <c r="B6" s="9" t="s">
        <v>23</v>
      </c>
      <c r="C6" s="27">
        <v>524</v>
      </c>
      <c r="D6" s="27">
        <v>657</v>
      </c>
      <c r="E6" s="27">
        <v>902</v>
      </c>
      <c r="F6" s="40">
        <v>1064</v>
      </c>
      <c r="G6" s="40">
        <v>1293</v>
      </c>
      <c r="H6" s="40">
        <v>1235</v>
      </c>
      <c r="I6" s="40">
        <v>1213</v>
      </c>
      <c r="J6" s="40">
        <v>1440</v>
      </c>
      <c r="K6" s="27">
        <v>590</v>
      </c>
      <c r="L6" s="27">
        <v>925</v>
      </c>
      <c r="M6" s="27">
        <v>808</v>
      </c>
      <c r="N6" s="28">
        <v>849</v>
      </c>
      <c r="O6" s="29">
        <f t="shared" si="0"/>
        <v>11500</v>
      </c>
      <c r="P6" s="30">
        <f t="shared" si="1"/>
        <v>958.3333333333334</v>
      </c>
    </row>
    <row r="7" spans="1:16" ht="12.75">
      <c r="A7" s="4" t="s">
        <v>24</v>
      </c>
      <c r="B7" s="9" t="s">
        <v>44</v>
      </c>
      <c r="C7" s="39">
        <v>864</v>
      </c>
      <c r="D7" s="39">
        <v>795</v>
      </c>
      <c r="E7" s="40">
        <v>1168</v>
      </c>
      <c r="F7" s="37">
        <v>781</v>
      </c>
      <c r="G7" s="39">
        <v>764</v>
      </c>
      <c r="H7" s="39">
        <v>804</v>
      </c>
      <c r="I7" s="24">
        <v>1299</v>
      </c>
      <c r="J7" s="37">
        <v>666</v>
      </c>
      <c r="K7" s="24">
        <v>1008</v>
      </c>
      <c r="L7" s="39">
        <v>488</v>
      </c>
      <c r="M7" s="37">
        <v>246</v>
      </c>
      <c r="N7" s="42">
        <v>520</v>
      </c>
      <c r="O7" s="29">
        <f t="shared" si="0"/>
        <v>9403</v>
      </c>
      <c r="P7" s="13">
        <f t="shared" si="1"/>
        <v>783.5833333333334</v>
      </c>
    </row>
    <row r="8" spans="1:16" ht="12.75">
      <c r="A8" s="4" t="s">
        <v>26</v>
      </c>
      <c r="B8" s="9" t="s">
        <v>27</v>
      </c>
      <c r="C8" s="37">
        <v>395</v>
      </c>
      <c r="D8" s="37">
        <v>632</v>
      </c>
      <c r="E8" s="37">
        <v>718</v>
      </c>
      <c r="F8" s="37">
        <v>874</v>
      </c>
      <c r="G8" s="37">
        <v>624</v>
      </c>
      <c r="H8" s="37">
        <v>825</v>
      </c>
      <c r="I8" s="24">
        <v>1206</v>
      </c>
      <c r="J8" s="24">
        <v>1007</v>
      </c>
      <c r="K8" s="37">
        <v>803</v>
      </c>
      <c r="L8" s="37">
        <v>782</v>
      </c>
      <c r="M8" s="37">
        <v>337</v>
      </c>
      <c r="N8" s="37">
        <v>208</v>
      </c>
      <c r="O8" s="29">
        <f t="shared" si="0"/>
        <v>8411</v>
      </c>
      <c r="P8" s="30">
        <f t="shared" si="1"/>
        <v>700.9166666666666</v>
      </c>
    </row>
    <row r="9" spans="1:16" ht="12.75">
      <c r="A9" s="4" t="s">
        <v>89</v>
      </c>
      <c r="B9" s="9" t="s">
        <v>90</v>
      </c>
      <c r="C9" s="37">
        <v>290.2</v>
      </c>
      <c r="D9" s="37">
        <v>430.5</v>
      </c>
      <c r="E9" s="37">
        <v>494.8</v>
      </c>
      <c r="F9" s="37">
        <v>760.8</v>
      </c>
      <c r="G9" s="40">
        <v>1144.5</v>
      </c>
      <c r="H9" s="37">
        <v>849.8</v>
      </c>
      <c r="I9" s="27">
        <v>792.24</v>
      </c>
      <c r="J9" s="43">
        <v>1012</v>
      </c>
      <c r="K9" s="37">
        <v>672.26</v>
      </c>
      <c r="L9" s="37">
        <v>699.17</v>
      </c>
      <c r="M9" s="37">
        <v>359.4</v>
      </c>
      <c r="N9" s="38"/>
      <c r="O9" s="29">
        <f t="shared" si="0"/>
        <v>7505.67</v>
      </c>
      <c r="P9" s="30">
        <f t="shared" si="1"/>
        <v>682.3336363636364</v>
      </c>
    </row>
    <row r="10" spans="1:16" ht="12.75">
      <c r="A10" s="4" t="s">
        <v>86</v>
      </c>
      <c r="B10" s="9" t="s">
        <v>15</v>
      </c>
      <c r="C10" s="22">
        <v>315</v>
      </c>
      <c r="D10" s="22">
        <v>308</v>
      </c>
      <c r="E10" s="22">
        <v>805</v>
      </c>
      <c r="F10" s="22">
        <v>804</v>
      </c>
      <c r="G10" s="22">
        <v>680</v>
      </c>
      <c r="H10" s="22">
        <v>905</v>
      </c>
      <c r="I10" s="22">
        <v>754</v>
      </c>
      <c r="J10" s="22">
        <v>924</v>
      </c>
      <c r="K10" s="22">
        <v>552</v>
      </c>
      <c r="L10" s="22">
        <v>629</v>
      </c>
      <c r="M10" s="22">
        <v>407</v>
      </c>
      <c r="N10" s="23">
        <v>238</v>
      </c>
      <c r="O10" s="29">
        <f t="shared" si="0"/>
        <v>7321</v>
      </c>
      <c r="P10" s="13">
        <f t="shared" si="1"/>
        <v>610.0833333333334</v>
      </c>
    </row>
    <row r="11" spans="1:16" ht="12.75">
      <c r="A11" s="4" t="s">
        <v>65</v>
      </c>
      <c r="B11" s="9" t="s">
        <v>66</v>
      </c>
      <c r="C11" s="32">
        <v>530.5</v>
      </c>
      <c r="D11" s="22">
        <v>362</v>
      </c>
      <c r="E11" s="22">
        <v>837</v>
      </c>
      <c r="F11" s="22">
        <v>645</v>
      </c>
      <c r="G11" s="24">
        <v>1056</v>
      </c>
      <c r="H11" s="24">
        <v>1032</v>
      </c>
      <c r="I11" s="22">
        <v>714</v>
      </c>
      <c r="J11" s="22">
        <v>880</v>
      </c>
      <c r="K11" s="22">
        <v>348</v>
      </c>
      <c r="L11" s="22">
        <v>232</v>
      </c>
      <c r="M11" s="22">
        <v>170</v>
      </c>
      <c r="N11" s="23">
        <v>410</v>
      </c>
      <c r="O11" s="29">
        <f t="shared" si="0"/>
        <v>7216.5</v>
      </c>
      <c r="P11" s="30">
        <f t="shared" si="1"/>
        <v>601.375</v>
      </c>
    </row>
    <row r="12" spans="1:16" ht="12.75">
      <c r="A12" s="4" t="s">
        <v>31</v>
      </c>
      <c r="B12" s="9" t="s">
        <v>30</v>
      </c>
      <c r="C12" s="37">
        <v>435</v>
      </c>
      <c r="D12" s="37">
        <v>183</v>
      </c>
      <c r="E12" s="37">
        <v>510</v>
      </c>
      <c r="F12" s="37">
        <v>713</v>
      </c>
      <c r="G12" s="37">
        <v>751</v>
      </c>
      <c r="H12" s="37">
        <v>942</v>
      </c>
      <c r="I12" s="37">
        <v>903</v>
      </c>
      <c r="J12" s="37">
        <v>606</v>
      </c>
      <c r="K12" s="37">
        <v>675</v>
      </c>
      <c r="L12" s="37">
        <v>644</v>
      </c>
      <c r="M12" s="37">
        <v>407</v>
      </c>
      <c r="N12" s="38">
        <v>397</v>
      </c>
      <c r="O12" s="29">
        <f t="shared" si="0"/>
        <v>7166</v>
      </c>
      <c r="P12" s="30">
        <f t="shared" si="1"/>
        <v>597.1666666666666</v>
      </c>
    </row>
    <row r="13" spans="1:16" ht="12.75">
      <c r="A13" s="4" t="s">
        <v>18</v>
      </c>
      <c r="B13" s="9" t="s">
        <v>76</v>
      </c>
      <c r="C13" s="27">
        <v>740</v>
      </c>
      <c r="D13" s="27">
        <v>845</v>
      </c>
      <c r="E13" s="27">
        <v>819</v>
      </c>
      <c r="F13" s="27">
        <v>769</v>
      </c>
      <c r="G13" s="40">
        <v>1151</v>
      </c>
      <c r="H13" s="27">
        <v>706</v>
      </c>
      <c r="I13" s="27">
        <v>742</v>
      </c>
      <c r="J13" s="27">
        <v>246</v>
      </c>
      <c r="K13" s="27">
        <v>636.3</v>
      </c>
      <c r="L13" s="36">
        <v>427</v>
      </c>
      <c r="M13" s="36"/>
      <c r="N13" s="28"/>
      <c r="O13" s="29">
        <f t="shared" si="0"/>
        <v>7081.3</v>
      </c>
      <c r="P13" s="30">
        <f t="shared" si="1"/>
        <v>708.13</v>
      </c>
    </row>
    <row r="14" spans="1:16" ht="12.75">
      <c r="A14" s="4" t="s">
        <v>60</v>
      </c>
      <c r="B14" s="9" t="s">
        <v>61</v>
      </c>
      <c r="C14" s="37">
        <v>586</v>
      </c>
      <c r="D14" s="37">
        <v>736</v>
      </c>
      <c r="E14" s="37">
        <v>621</v>
      </c>
      <c r="F14" s="37">
        <v>851</v>
      </c>
      <c r="G14" s="37">
        <v>533</v>
      </c>
      <c r="H14" s="37">
        <v>910</v>
      </c>
      <c r="I14" s="37">
        <v>234</v>
      </c>
      <c r="J14" s="37">
        <v>566</v>
      </c>
      <c r="K14" s="37">
        <v>665</v>
      </c>
      <c r="L14" s="37">
        <v>320</v>
      </c>
      <c r="M14" s="37">
        <v>285</v>
      </c>
      <c r="N14" s="38"/>
      <c r="O14" s="29">
        <f t="shared" si="0"/>
        <v>6307</v>
      </c>
      <c r="P14" s="30">
        <f t="shared" si="1"/>
        <v>573.3636363636364</v>
      </c>
    </row>
    <row r="15" spans="1:16" ht="12.75">
      <c r="A15" s="4" t="s">
        <v>72</v>
      </c>
      <c r="B15" s="9" t="s">
        <v>73</v>
      </c>
      <c r="C15" s="37">
        <v>67</v>
      </c>
      <c r="D15" s="37">
        <v>287</v>
      </c>
      <c r="E15" s="37">
        <v>565</v>
      </c>
      <c r="F15" s="37">
        <v>665</v>
      </c>
      <c r="G15" s="37">
        <v>750</v>
      </c>
      <c r="H15" s="37">
        <v>801</v>
      </c>
      <c r="I15" s="37">
        <v>805</v>
      </c>
      <c r="J15" s="37">
        <v>746</v>
      </c>
      <c r="K15" s="37">
        <v>511</v>
      </c>
      <c r="L15" s="37">
        <v>625</v>
      </c>
      <c r="M15" s="37">
        <v>166</v>
      </c>
      <c r="N15" s="38">
        <v>100</v>
      </c>
      <c r="O15" s="29">
        <f t="shared" si="0"/>
        <v>6088</v>
      </c>
      <c r="P15" s="30">
        <f t="shared" si="1"/>
        <v>507.3333333333333</v>
      </c>
    </row>
    <row r="16" spans="1:16" ht="12.75">
      <c r="A16" s="4" t="s">
        <v>85</v>
      </c>
      <c r="B16" s="9" t="s">
        <v>58</v>
      </c>
      <c r="C16" s="22">
        <v>367</v>
      </c>
      <c r="D16" s="22">
        <v>620</v>
      </c>
      <c r="E16" s="22">
        <v>828</v>
      </c>
      <c r="F16" s="22">
        <v>783</v>
      </c>
      <c r="G16" s="22">
        <v>677</v>
      </c>
      <c r="H16" s="22">
        <v>733</v>
      </c>
      <c r="I16" s="22">
        <v>646</v>
      </c>
      <c r="J16" s="24">
        <v>1012</v>
      </c>
      <c r="K16" s="22"/>
      <c r="L16" s="22"/>
      <c r="M16" s="22"/>
      <c r="N16" s="23"/>
      <c r="O16" s="29">
        <f t="shared" si="0"/>
        <v>5666</v>
      </c>
      <c r="P16" s="13">
        <f t="shared" si="1"/>
        <v>708.25</v>
      </c>
    </row>
    <row r="17" spans="1:16" ht="12.75">
      <c r="A17" s="4" t="s">
        <v>81</v>
      </c>
      <c r="B17" s="9" t="s">
        <v>82</v>
      </c>
      <c r="C17" s="27">
        <v>450.3</v>
      </c>
      <c r="D17" s="27">
        <v>374</v>
      </c>
      <c r="E17" s="27">
        <v>558</v>
      </c>
      <c r="F17" s="27">
        <v>368</v>
      </c>
      <c r="G17" s="27">
        <v>525</v>
      </c>
      <c r="H17" s="27">
        <v>744</v>
      </c>
      <c r="I17" s="27">
        <v>781</v>
      </c>
      <c r="J17" s="27">
        <v>0</v>
      </c>
      <c r="K17" s="27">
        <v>0</v>
      </c>
      <c r="L17" s="27">
        <v>121</v>
      </c>
      <c r="M17" s="27">
        <v>118</v>
      </c>
      <c r="N17" s="28">
        <v>71</v>
      </c>
      <c r="O17" s="29">
        <f t="shared" si="0"/>
        <v>4110.3</v>
      </c>
      <c r="P17" s="30">
        <f t="shared" si="1"/>
        <v>342.52500000000003</v>
      </c>
    </row>
    <row r="18" spans="1:16" ht="12.75">
      <c r="A18" s="4" t="s">
        <v>36</v>
      </c>
      <c r="B18" s="9" t="s">
        <v>37</v>
      </c>
      <c r="C18" s="22">
        <v>0</v>
      </c>
      <c r="D18" s="22">
        <v>0</v>
      </c>
      <c r="E18" s="22">
        <v>0</v>
      </c>
      <c r="F18" s="22">
        <v>365</v>
      </c>
      <c r="G18" s="22">
        <v>940</v>
      </c>
      <c r="H18" s="22">
        <v>525</v>
      </c>
      <c r="I18" s="22">
        <v>441</v>
      </c>
      <c r="J18" s="22">
        <v>620</v>
      </c>
      <c r="K18" s="22">
        <v>240</v>
      </c>
      <c r="L18" s="22">
        <v>263</v>
      </c>
      <c r="M18" s="22"/>
      <c r="N18" s="23"/>
      <c r="O18" s="29">
        <f t="shared" si="0"/>
        <v>3394</v>
      </c>
      <c r="P18" s="30">
        <f t="shared" si="1"/>
        <v>339.4</v>
      </c>
    </row>
    <row r="19" spans="1:16" ht="12.75">
      <c r="A19" s="4" t="s">
        <v>79</v>
      </c>
      <c r="B19" s="9" t="s">
        <v>80</v>
      </c>
      <c r="C19" s="27">
        <v>175</v>
      </c>
      <c r="D19" s="27">
        <v>265</v>
      </c>
      <c r="E19" s="27">
        <v>205</v>
      </c>
      <c r="F19" s="27">
        <v>291</v>
      </c>
      <c r="G19" s="27">
        <v>218</v>
      </c>
      <c r="H19" s="27">
        <v>335</v>
      </c>
      <c r="I19" s="27">
        <v>76</v>
      </c>
      <c r="J19" s="27">
        <v>446</v>
      </c>
      <c r="K19" s="27">
        <v>486</v>
      </c>
      <c r="L19" s="27">
        <v>355</v>
      </c>
      <c r="M19" s="27">
        <v>165</v>
      </c>
      <c r="N19" s="28"/>
      <c r="O19" s="29">
        <f t="shared" si="0"/>
        <v>3017</v>
      </c>
      <c r="P19" s="30">
        <f t="shared" si="1"/>
        <v>274.27272727272725</v>
      </c>
    </row>
    <row r="20" spans="1:16" ht="12.75">
      <c r="A20" s="4" t="s">
        <v>83</v>
      </c>
      <c r="B20" s="9" t="s">
        <v>84</v>
      </c>
      <c r="C20" s="27">
        <v>63</v>
      </c>
      <c r="D20" s="27">
        <v>53</v>
      </c>
      <c r="E20" s="27">
        <v>96</v>
      </c>
      <c r="F20" s="27">
        <v>65</v>
      </c>
      <c r="G20" s="27">
        <v>110</v>
      </c>
      <c r="H20" s="27">
        <v>70</v>
      </c>
      <c r="I20" s="27">
        <v>387</v>
      </c>
      <c r="J20" s="27">
        <v>220</v>
      </c>
      <c r="K20" s="27">
        <v>424</v>
      </c>
      <c r="L20" s="27">
        <v>256</v>
      </c>
      <c r="M20" s="27">
        <v>237</v>
      </c>
      <c r="N20" s="28"/>
      <c r="O20" s="29">
        <f t="shared" si="0"/>
        <v>1981</v>
      </c>
      <c r="P20" s="30">
        <f t="shared" si="1"/>
        <v>180.0909090909091</v>
      </c>
    </row>
    <row r="21" spans="1:16" ht="12.75">
      <c r="A21" s="4" t="s">
        <v>54</v>
      </c>
      <c r="B21" s="9" t="s">
        <v>28</v>
      </c>
      <c r="C21" s="27">
        <v>0</v>
      </c>
      <c r="D21" s="37">
        <v>45</v>
      </c>
      <c r="E21" s="37">
        <v>125</v>
      </c>
      <c r="F21" s="37">
        <v>136</v>
      </c>
      <c r="G21" s="37">
        <v>157</v>
      </c>
      <c r="H21" s="37">
        <v>153</v>
      </c>
      <c r="I21" s="37">
        <f>832-616</f>
        <v>216</v>
      </c>
      <c r="J21" s="37">
        <v>512</v>
      </c>
      <c r="K21" s="37">
        <v>267</v>
      </c>
      <c r="L21" s="37">
        <v>0</v>
      </c>
      <c r="M21" s="37">
        <v>0</v>
      </c>
      <c r="N21" s="38"/>
      <c r="O21" s="29">
        <f t="shared" si="0"/>
        <v>1611</v>
      </c>
      <c r="P21" s="30">
        <f t="shared" si="1"/>
        <v>146.45454545454547</v>
      </c>
    </row>
    <row r="22" spans="1:16" ht="12.75">
      <c r="A22" s="4" t="s">
        <v>87</v>
      </c>
      <c r="B22" s="9" t="s">
        <v>88</v>
      </c>
      <c r="C22" s="32">
        <v>73.18</v>
      </c>
      <c r="D22" s="32">
        <v>0</v>
      </c>
      <c r="E22" s="32">
        <v>84.14</v>
      </c>
      <c r="F22" s="32">
        <v>215.83</v>
      </c>
      <c r="G22" s="32">
        <v>647.12</v>
      </c>
      <c r="H22" s="32">
        <v>432.63</v>
      </c>
      <c r="I22" s="22"/>
      <c r="J22" s="22"/>
      <c r="K22" s="22"/>
      <c r="L22" s="22"/>
      <c r="M22" s="22"/>
      <c r="N22" s="23"/>
      <c r="O22" s="29">
        <f t="shared" si="0"/>
        <v>1452.9</v>
      </c>
      <c r="P22" s="13">
        <f t="shared" si="1"/>
        <v>242.15</v>
      </c>
    </row>
    <row r="23" spans="1:16" ht="12.75">
      <c r="A23" s="4" t="s">
        <v>48</v>
      </c>
      <c r="B23" s="9" t="s">
        <v>21</v>
      </c>
      <c r="C23" s="37">
        <v>351</v>
      </c>
      <c r="D23" s="37"/>
      <c r="E23" s="37"/>
      <c r="F23" s="37"/>
      <c r="G23" s="37"/>
      <c r="H23" s="37"/>
      <c r="I23" s="37"/>
      <c r="J23" s="37"/>
      <c r="K23" s="37"/>
      <c r="L23" s="39"/>
      <c r="M23" s="37"/>
      <c r="N23" s="38"/>
      <c r="O23" s="29">
        <f t="shared" si="0"/>
        <v>351</v>
      </c>
      <c r="P23" s="30">
        <f t="shared" si="1"/>
        <v>351</v>
      </c>
    </row>
    <row r="24" spans="1:15" ht="12.75">
      <c r="A24" s="54"/>
      <c r="B24" s="53"/>
      <c r="C24" s="25">
        <f aca="true" t="shared" si="2" ref="C24:O24">SUM(C4:C23)</f>
        <v>8282.18</v>
      </c>
      <c r="D24" s="25">
        <f t="shared" si="2"/>
        <v>8700.5</v>
      </c>
      <c r="E24" s="25">
        <f t="shared" si="2"/>
        <v>11938.939999999999</v>
      </c>
      <c r="F24" s="25">
        <f t="shared" si="2"/>
        <v>12703.63</v>
      </c>
      <c r="G24" s="25">
        <f t="shared" si="2"/>
        <v>15141.62</v>
      </c>
      <c r="H24" s="25">
        <f t="shared" si="2"/>
        <v>15214.429999999998</v>
      </c>
      <c r="I24" s="25">
        <f t="shared" si="2"/>
        <v>14389.24</v>
      </c>
      <c r="J24" s="25">
        <f t="shared" si="2"/>
        <v>14243</v>
      </c>
      <c r="K24" s="25">
        <f t="shared" si="2"/>
        <v>10997.56</v>
      </c>
      <c r="L24" s="25">
        <f t="shared" si="2"/>
        <v>9833.17</v>
      </c>
      <c r="M24" s="25">
        <f t="shared" si="2"/>
        <v>6249.4</v>
      </c>
      <c r="N24" s="25">
        <f t="shared" si="2"/>
        <v>4959</v>
      </c>
      <c r="O24" s="75">
        <f t="shared" si="2"/>
        <v>132652.67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2013-02-04T08:34:53Z</cp:lastPrinted>
  <dcterms:created xsi:type="dcterms:W3CDTF">1996-10-21T11:03:58Z</dcterms:created>
  <dcterms:modified xsi:type="dcterms:W3CDTF">2024-04-05T12:41:30Z</dcterms:modified>
  <cp:category/>
  <cp:version/>
  <cp:contentType/>
  <cp:contentStatus/>
</cp:coreProperties>
</file>